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0" sheetId="1" r:id="rId1"/>
    <sheet name="№1" sheetId="2" r:id="rId2"/>
    <sheet name="№2" sheetId="3" r:id="rId3"/>
    <sheet name="№3" sheetId="4" r:id="rId4"/>
    <sheet name="№4" sheetId="5" r:id="rId5"/>
    <sheet name="№5" sheetId="6" r:id="rId6"/>
    <sheet name="№6" sheetId="7" r:id="rId7"/>
    <sheet name="№7" sheetId="8" r:id="rId8"/>
    <sheet name="№8" sheetId="9" r:id="rId9"/>
    <sheet name="№9" sheetId="10" r:id="rId10"/>
    <sheet name="№10" sheetId="11" r:id="rId11"/>
  </sheets>
  <definedNames>
    <definedName name="Z_4F3F96C3_7B8B_440F_A7C0_DFFBDC784942_.wvu.FilterData" localSheetId="5" hidden="1">'№5'!#REF!</definedName>
    <definedName name="Z_6CB88F76_ADF1_43EB_B8FB_32CF6D2656A6_.wvu.Cols" localSheetId="5" hidden="1">'№5'!#REF!</definedName>
    <definedName name="Z_6CB88F76_ADF1_43EB_B8FB_32CF6D2656A6_.wvu.FilterData" localSheetId="5" hidden="1">'№5'!$A$11:$G$206</definedName>
    <definedName name="Z_6CB88F76_ADF1_43EB_B8FB_32CF6D2656A6_.wvu.PrintArea" localSheetId="5" hidden="1">'№5'!#REF!</definedName>
    <definedName name="Z_7BCFB845_C80C_48FE_B4FE_79B4B69115F3_.wvu.FilterData" localSheetId="5" hidden="1">'№5'!#REF!</definedName>
    <definedName name="Z_7D67130F_5829_47C5_93DE_738E8D41F162_.wvu.FilterData" localSheetId="5" hidden="1">'№5'!#REF!</definedName>
    <definedName name="Z_8E2E7D81_C767_11D8_A2FD_006098EF8B30_.wvu.Cols" localSheetId="5" hidden="1">'№5'!#REF!</definedName>
    <definedName name="Z_8E2E7D81_C767_11D8_A2FD_006098EF8B30_.wvu.FilterData" localSheetId="5" hidden="1">'№5'!$A$11:$G$206</definedName>
    <definedName name="Z_8E2E7D81_C767_11D8_A2FD_006098EF8B30_.wvu.PrintArea" localSheetId="5" hidden="1">'№5'!#REF!</definedName>
    <definedName name="Z_AAB63AD1_4FE4_4C7A_A62E_5A604C03BF55_.wvu.FilterData" localSheetId="5" hidden="1">'№5'!#REF!</definedName>
    <definedName name="Z_C231806E_9211_4D8F_9EB3_1A15C537C808_.wvu.FilterData" localSheetId="5" hidden="1">'№5'!#REF!</definedName>
    <definedName name="Z_D05021AF_1DB5_4AD7_B085_4CD71612CDB6_.wvu.FilterData" localSheetId="5" hidden="1">'№5'!#REF!</definedName>
    <definedName name="Z_D5E1AF6B_71F1_4B33_880B_72787157ADA9_.wvu.Cols" localSheetId="5" hidden="1">'№5'!#REF!,'№5'!#REF!</definedName>
    <definedName name="Z_D5E1AF6B_71F1_4B33_880B_72787157ADA9_.wvu.FilterData" localSheetId="5" hidden="1">'№5'!#REF!</definedName>
    <definedName name="Z_D5E1AF6B_71F1_4B33_880B_72787157ADA9_.wvu.PrintArea" localSheetId="5" hidden="1">'№5'!#REF!</definedName>
    <definedName name="Z_E2E14CAC_FED5_4087_B580_6F7DEE9C9BA1_.wvu.FilterData" localSheetId="5" hidden="1">'№5'!#REF!</definedName>
    <definedName name="Z_EF5A4981_C8E4_11D8_A2FC_006098EF8BA8_.wvu.Cols" localSheetId="5" hidden="1">'№5'!#REF!</definedName>
    <definedName name="Z_EF5A4981_C8E4_11D8_A2FC_006098EF8BA8_.wvu.PrintArea" localSheetId="5" hidden="1">'№5'!#REF!</definedName>
    <definedName name="Z_EF5A4981_C8E4_11D8_A2FC_006098EF8BA8_.wvu.PrintTitles" localSheetId="5" hidden="1">'№5'!$12:$12</definedName>
    <definedName name="Z_EFA5B1DC_5497_4E2C_A2B5_ED756C88CC7C_.wvu.Cols" localSheetId="5" hidden="1">'№5'!#REF!</definedName>
    <definedName name="Z_EFA5B1DC_5497_4E2C_A2B5_ED756C88CC7C_.wvu.FilterData" localSheetId="5" hidden="1">'№5'!#REF!</definedName>
    <definedName name="_xlnm.Print_Area" localSheetId="0">'0'!$A$1:$C$100</definedName>
    <definedName name="_xlnm.Print_Area" localSheetId="1">'№1'!$A$1:$C$51</definedName>
    <definedName name="_xlnm.Print_Area" localSheetId="2">'№2'!$A$1:$D$28</definedName>
    <definedName name="_xlnm.Print_Area" localSheetId="3">'№3'!$A$1:$I$186</definedName>
    <definedName name="_xlnm.Print_Area" localSheetId="4">'№4'!$A$1:$E$219</definedName>
    <definedName name="_xlnm.Print_Area" localSheetId="5">'№5'!$A$1:$H$210</definedName>
    <definedName name="_xlnm.Print_Area" localSheetId="6">'№6'!$A$1:$C$30</definedName>
    <definedName name="_xlnm.Print_Area" localSheetId="7">'№7'!$A$1:$D$33</definedName>
    <definedName name="_xlnm.Print_Area" localSheetId="8">'№8'!$A$1:$H$21</definedName>
  </definedNames>
  <calcPr fullCalcOnLoad="1"/>
</workbook>
</file>

<file path=xl/sharedStrings.xml><?xml version="1.0" encoding="utf-8"?>
<sst xmlns="http://schemas.openxmlformats.org/spreadsheetml/2006/main" count="2219" uniqueCount="771">
  <si>
    <t>240</t>
  </si>
  <si>
    <t>00</t>
  </si>
  <si>
    <t>Глава муниципального образования</t>
  </si>
  <si>
    <t>7955900</t>
  </si>
  <si>
    <t xml:space="preserve">МЦП "Антикризисные меры в ЖКХ"
</t>
  </si>
  <si>
    <t>МДЦП "Софинансирование КЦП Развитие водоснабжения сельских населенных пунктов КК на 2008-2012 годы"</t>
  </si>
  <si>
    <t>Код</t>
  </si>
  <si>
    <t>Наименование дохода</t>
  </si>
  <si>
    <t>Сумма</t>
  </si>
  <si>
    <t>1 00 00000 00 0000 000</t>
  </si>
  <si>
    <t>2 00 00000 00 0000 000</t>
  </si>
  <si>
    <t>Безвозмездные поступления</t>
  </si>
  <si>
    <t>Всего доходов</t>
  </si>
  <si>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</si>
  <si>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 поселения</t>
  </si>
  <si>
    <t xml:space="preserve">доходов и источников финансирования 
дефицита 
бюджета поселения
</t>
  </si>
  <si>
    <t>1 08 04020 01 0000 110</t>
  </si>
  <si>
    <t xml:space="preserve">1 11 05035 10 0000 120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</si>
  <si>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</si>
  <si>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</si>
  <si>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админи-стратора доходов и источников финансиро-вания 
дефицита бюджета поселения</t>
  </si>
  <si>
    <t>Налоговые и неналоговые    доходы</t>
  </si>
  <si>
    <t>1 01 02000 01 0000 110</t>
  </si>
  <si>
    <t>1 05 03000 01 0000 110</t>
  </si>
  <si>
    <t>1 06 01030 10 0000 110</t>
  </si>
  <si>
    <t>1 06 04000 02 0000 110</t>
  </si>
  <si>
    <t>Транспортный налог</t>
  </si>
  <si>
    <t>1 06 06000 00 0000 110</t>
  </si>
  <si>
    <t>1 15 02050 10 0000 140</t>
  </si>
  <si>
    <t>(руб. коп.)</t>
  </si>
  <si>
    <t>№ п/п</t>
  </si>
  <si>
    <t>Коды бюджетной классификации</t>
  </si>
  <si>
    <t>Раздел</t>
  </si>
  <si>
    <t>Целевая статья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</si>
  <si>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</si>
  <si>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</si>
  <si>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</si>
  <si>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</si>
  <si>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</si>
  <si>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</si>
  <si>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</si>
  <si>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05</t>
  </si>
  <si>
    <t>07</t>
  </si>
  <si>
    <t>Прочие расходы</t>
  </si>
  <si>
    <t>013</t>
  </si>
  <si>
    <t>12</t>
  </si>
  <si>
    <t>11</t>
  </si>
  <si>
    <t>Другие общегосударственные вопросы</t>
  </si>
  <si>
    <t>13</t>
  </si>
  <si>
    <t>14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</si>
  <si>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</si>
  <si>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</si>
  <si>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</si>
  <si>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</si>
  <si>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</si>
  <si>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</si>
  <si>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</si>
  <si>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</si>
  <si>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</si>
  <si>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7950000</t>
  </si>
  <si>
    <t>003</t>
  </si>
  <si>
    <t>Жилищно-коммунальное хозяйство</t>
  </si>
  <si>
    <t>Коммунальное хозяйство</t>
  </si>
  <si>
    <t>Бюджетные инвестиции</t>
  </si>
  <si>
    <t>Целевые программы муниципальных образований</t>
  </si>
  <si>
    <t>Благоустройство</t>
  </si>
  <si>
    <t>Образование</t>
  </si>
  <si>
    <t>08</t>
  </si>
  <si>
    <t>Культура</t>
  </si>
  <si>
    <t>Физическая культура и спорт</t>
  </si>
  <si>
    <t>Физкультурно-оздоровительная работа и спортивные мероприятия</t>
  </si>
  <si>
    <t>Субсидии юридическим лицам</t>
  </si>
  <si>
    <t>006</t>
  </si>
  <si>
    <t xml:space="preserve">№ п/п </t>
  </si>
  <si>
    <t xml:space="preserve">Наименование </t>
  </si>
  <si>
    <t>Вед</t>
  </si>
  <si>
    <t>Подраздел</t>
  </si>
  <si>
    <t>Вид расхода</t>
  </si>
  <si>
    <t>7</t>
  </si>
  <si>
    <t xml:space="preserve">ВСЕГО </t>
  </si>
  <si>
    <t>Обслуживание государственного и муниципального долга</t>
  </si>
  <si>
    <t>0900201</t>
  </si>
  <si>
    <t>2.</t>
  </si>
  <si>
    <t>7957000</t>
  </si>
  <si>
    <t>Мероприятия по землеустройству и землепользованию</t>
  </si>
  <si>
    <t>Ведомственные целевые программы</t>
  </si>
  <si>
    <t>5240000</t>
  </si>
  <si>
    <t>5226406</t>
  </si>
  <si>
    <t>ДЦП "Жилище"</t>
  </si>
  <si>
    <t>7952400</t>
  </si>
  <si>
    <t>ДЦП "Жилище" подпрограмма "Проектирование и строительство малоэтажных быстровозводимых жилых домов"</t>
  </si>
  <si>
    <t>7952401</t>
  </si>
  <si>
    <t xml:space="preserve">Мероприятия по развитию водоснабжения в сельской местности </t>
  </si>
  <si>
    <t>1001103</t>
  </si>
  <si>
    <t>7959400</t>
  </si>
  <si>
    <t>ВЦП "Развитие систем наружного освещения населенных пунктов Краснодарского края на 2011 год"</t>
  </si>
  <si>
    <t>5241700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</si>
  <si>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</si>
  <si>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</si>
  <si>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</si>
  <si>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</si>
  <si>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КЦП "Развитие и реконструкция (ремонт) систем наружного освещения населенных пунктов Краснодарского края" на 2008-2010 годы</t>
  </si>
  <si>
    <t>5224400</t>
  </si>
  <si>
    <t>7950200</t>
  </si>
  <si>
    <t>7957600</t>
  </si>
  <si>
    <t>Проведение мероприятий для детей и молодежи</t>
  </si>
  <si>
    <t xml:space="preserve">Культура, кинематография </t>
  </si>
  <si>
    <t xml:space="preserve">Физическая культура </t>
  </si>
  <si>
    <t>Сумма (рублей)</t>
  </si>
  <si>
    <t>Дорожное хозяйство (дорожные фонды)</t>
  </si>
  <si>
    <t>7955000</t>
  </si>
  <si>
    <t>Белореченского района</t>
  </si>
  <si>
    <t>992 01 05 02 01 10 0000 510</t>
  </si>
  <si>
    <t>Увеличение прочих остатков денежных средств поселения</t>
  </si>
  <si>
    <t>Уменьшение прочих остатков денежных средств поселения</t>
  </si>
  <si>
    <t xml:space="preserve">                              Белореченского района</t>
  </si>
  <si>
    <t xml:space="preserve">                                                                         Белореченского района</t>
  </si>
  <si>
    <t>МВЦП "Комплексные меры противодействия незаконному потреблению и обороту наркотических средств" на 2012 год</t>
  </si>
  <si>
    <t xml:space="preserve">МВЦП "О привлечении граждан и их объединений к участию в обеспечении охраны общественного порядка на территории муниципального образования" на 2012 год </t>
  </si>
  <si>
    <t>МВЦП "Организация временного трудоустройства несовершеннолетних граждан в возрасте от 14 до 18 лет в поселении Белореченского района" на 2012 год</t>
  </si>
  <si>
    <t>МДЦП "Энергосбережение и повышение энергетической эффективности" на 2011-2020 годы</t>
  </si>
  <si>
    <t>7952700</t>
  </si>
  <si>
    <t>Озеленение</t>
  </si>
  <si>
    <t>6000300</t>
  </si>
  <si>
    <t>Муниципальные целевые программы</t>
  </si>
  <si>
    <t>МДЦП "Софинансирование КДЦП "Содействие субъектам физической культуры и спорта и развитие массовго спорта на Кубани" на 2009-2012 годы"</t>
  </si>
  <si>
    <t>7952603</t>
  </si>
  <si>
    <t>Массовый спорт</t>
  </si>
  <si>
    <t>Краевые целевые программы</t>
  </si>
  <si>
    <t>Система газоснабжения ст-цы Пшехская Белореченского района. 1-я очередь строительства. Газопровод высокого давления</t>
  </si>
  <si>
    <t>5220000</t>
  </si>
  <si>
    <t>5221000</t>
  </si>
  <si>
    <t>709</t>
  </si>
  <si>
    <t>031</t>
  </si>
  <si>
    <t>Субсидии бюджетным учреждениям на иные цели</t>
  </si>
  <si>
    <t>1 13 01995 10 0000 130</t>
  </si>
  <si>
    <t>1 13 02065 10 0000 130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</si>
  <si>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</si>
  <si>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</si>
  <si>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</si>
  <si>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</si>
  <si>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</si>
  <si>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1 14 06025 10 0000 430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</si>
  <si>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</si>
  <si>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5241300</t>
  </si>
  <si>
    <t>ВЦП "О подготовке градостроительной и землеустроительной документации на территории Краснодарского края" на 2012 - 2014 годы</t>
  </si>
  <si>
    <t>3380000</t>
  </si>
  <si>
    <t>Мероприятия в области строительства, архитектуры и градостроительства</t>
  </si>
  <si>
    <t>Организация и содержание мест захоронения</t>
  </si>
  <si>
    <t>06</t>
  </si>
  <si>
    <t>ДКЦП "Газификация Краснодарского края (2012-2016 годы)"</t>
  </si>
  <si>
    <t>Капитальный ремонт</t>
  </si>
  <si>
    <t>4429902</t>
  </si>
  <si>
    <t>Приобретение оборудования</t>
  </si>
  <si>
    <t>8200200</t>
  </si>
  <si>
    <t>Поощрение победителей краевого конкурса на звание "Лучший орган территориального общественного самоуправления"</t>
  </si>
  <si>
    <t>8200000</t>
  </si>
  <si>
    <t>715</t>
  </si>
  <si>
    <t>Развитие сетей уличного освещения в ст. Пшехской Белореченского района</t>
  </si>
  <si>
    <t>1020201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</si>
  <si>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</si>
  <si>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716</t>
  </si>
  <si>
    <t>Проектировка и строительство летней эстрады с танцевальной площадкой на территории центрального парка в ст. Пшехской Белореченского района</t>
  </si>
  <si>
    <t>Бюджетные инвестиции в объекты капитального строительства, не включенные в целевые программы</t>
  </si>
  <si>
    <t>1020000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</si>
  <si>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</si>
  <si>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</si>
  <si>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Белореченского района</t>
  </si>
  <si>
    <t xml:space="preserve">                               Белореченского района</t>
  </si>
  <si>
    <t>992 01 00 00 00 00 0000 000</t>
  </si>
  <si>
    <t>Источники внутреннего финансирования дефицита      бюджета, всего</t>
  </si>
  <si>
    <t>992 01 05 00 00 00 0000 000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</si>
  <si>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</si>
  <si>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</si>
  <si>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</si>
  <si>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</si>
  <si>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</si>
  <si>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</si>
  <si>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</si>
  <si>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</si>
  <si>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</si>
  <si>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</si>
  <si>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</si>
  <si>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</si>
  <si>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</si>
  <si>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</si>
  <si>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 xml:space="preserve">         Белореченского района</t>
  </si>
  <si>
    <t>Обслуживание государственного внутреннего и муниципального долга</t>
  </si>
  <si>
    <t>01 03 01 00 10 0000 710</t>
  </si>
  <si>
    <t>01 03 01 00 10 0000 810</t>
  </si>
  <si>
    <t>2 02 00000 00 0000 000</t>
  </si>
  <si>
    <t>Иные закупки товаров, работ и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</si>
  <si>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</si>
  <si>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</si>
  <si>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51 1 0000</t>
  </si>
  <si>
    <t>52 1 0000</t>
  </si>
  <si>
    <t>52 1 0019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</si>
  <si>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</si>
  <si>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</si>
  <si>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</si>
  <si>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52 0 0000</t>
  </si>
  <si>
    <t>54 0 0000</t>
  </si>
  <si>
    <t>55 0 0000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</si>
  <si>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</si>
  <si>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</si>
  <si>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200</t>
  </si>
  <si>
    <t>Закупка товаров, работ и услуг для государственных (муниципальных)нужд</t>
  </si>
  <si>
    <t>800</t>
  </si>
  <si>
    <t>Иные бюджетные ассигнования</t>
  </si>
  <si>
    <t>52 2 0000</t>
  </si>
  <si>
    <t xml:space="preserve">Осуществление отдельных государственных полномочий  </t>
  </si>
  <si>
    <t>52 2 6019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</si>
  <si>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</si>
  <si>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62 0 0000</t>
  </si>
  <si>
    <t>Обеспечение деятельности контрольно-счетной палаты</t>
  </si>
  <si>
    <t>62 2 0000</t>
  </si>
  <si>
    <t>Контрольно-счетная палата МО</t>
  </si>
  <si>
    <t>Другие непрограммные направления деятельности органов местного самоуправления</t>
  </si>
  <si>
    <t xml:space="preserve">Финансовое обеспечение непредвиденных расходов </t>
  </si>
  <si>
    <t>Резервные фонды администрации</t>
  </si>
  <si>
    <t>Развитие территориального общественного самоуправления</t>
  </si>
  <si>
    <t>Обеспечение безопасности населения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</si>
  <si>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</si>
  <si>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Обеспечение мер пожарной  безопасности</t>
  </si>
  <si>
    <t>Экономическое развитие и инновационная экономика</t>
  </si>
  <si>
    <t>55 1 1025</t>
  </si>
  <si>
    <t>400</t>
  </si>
  <si>
    <t>55 0 1023</t>
  </si>
  <si>
    <t>55 0 1024</t>
  </si>
  <si>
    <t>55 0 6030</t>
  </si>
  <si>
    <t>58 0 0000</t>
  </si>
  <si>
    <t>Поддержка жилищно - коммунального хозяйства</t>
  </si>
  <si>
    <t>58 2 0000</t>
  </si>
  <si>
    <t>Развитие коммунального хозяйства</t>
  </si>
  <si>
    <t>58 2 1027</t>
  </si>
  <si>
    <t>Мероприятия в области коммунального хозяйства</t>
  </si>
  <si>
    <t>58 2 1028</t>
  </si>
  <si>
    <t>Развитие водоснабжения населенных пунктов</t>
  </si>
  <si>
    <t>58 3 0000</t>
  </si>
  <si>
    <t>Мероприятия в области благоустройства</t>
  </si>
  <si>
    <t>58 3 1030</t>
  </si>
  <si>
    <t>Оплата за уличное освещение и его техническое облуживание</t>
  </si>
  <si>
    <t>58 3 6538</t>
  </si>
  <si>
    <t>Развитие систем наружного освещения населенных пунктов</t>
  </si>
  <si>
    <t>58 3 1031</t>
  </si>
  <si>
    <t>58 3 1032</t>
  </si>
  <si>
    <t>56 0 0000</t>
  </si>
  <si>
    <t>Молодежная политика, оздоровление, занятость детей и подростков</t>
  </si>
  <si>
    <t>56 4 0000</t>
  </si>
  <si>
    <t>Другие мероприятия в области молодежной политики</t>
  </si>
  <si>
    <t>56 4 1035</t>
  </si>
  <si>
    <t>65 0 0000</t>
  </si>
  <si>
    <t>Обеспечение населения услугами по организации досуга и услугами организаций культуры</t>
  </si>
  <si>
    <t>65 2 0000</t>
  </si>
  <si>
    <t>Клубы</t>
  </si>
  <si>
    <t>600</t>
  </si>
  <si>
    <t>65 2 0059</t>
  </si>
  <si>
    <t>Расходы на обеспечение деятельности (оказание услуг) муниципальных учреждений</t>
  </si>
  <si>
    <t>Предоставление субсидий муниципальным бюджетным, автономным учреждениям и иным некоммерческим организациям</t>
  </si>
  <si>
    <t>Осуществление капитального ремонта</t>
  </si>
  <si>
    <t>65 2 0902</t>
  </si>
  <si>
    <t>65 3 0000</t>
  </si>
  <si>
    <t>Услуги библиотек</t>
  </si>
  <si>
    <t>65 3 0059</t>
  </si>
  <si>
    <t>65 3 0902</t>
  </si>
  <si>
    <t>67 0 0000</t>
  </si>
  <si>
    <t>Развитие физической культуры и спорта</t>
  </si>
  <si>
    <t>67 2 0000</t>
  </si>
  <si>
    <t>67 2 1016</t>
  </si>
  <si>
    <t>Мероприятия в области спорта и физической культуры</t>
  </si>
  <si>
    <t>52 7 0000</t>
  </si>
  <si>
    <t xml:space="preserve">МВЦП "Повышение информированности населения о деятельности органов власти" </t>
  </si>
  <si>
    <t>52 7 1007</t>
  </si>
  <si>
    <t>Реализация мероприятий ведомственной целевой программы</t>
  </si>
  <si>
    <t>61 0 0000</t>
  </si>
  <si>
    <t>61 3 0000</t>
  </si>
  <si>
    <t>61 3 1009</t>
  </si>
  <si>
    <t>700</t>
  </si>
  <si>
    <t>Управление муниципальными финансами</t>
  </si>
  <si>
    <t>Управление муниципальным долгом и муниципальными финансовыми активами</t>
  </si>
  <si>
    <t>Процентные платежи по муниципальному долгу муниципального образования</t>
  </si>
  <si>
    <t>Обслуживание муниципального долга</t>
  </si>
  <si>
    <t>1 03 02000 01 0000 110</t>
  </si>
  <si>
    <t>в том числе:</t>
  </si>
  <si>
    <t>1 03 02230 01 0000 110</t>
  </si>
  <si>
    <t>1 03 02240 01 0000 110</t>
  </si>
  <si>
    <t>1 03 02250 01 0000 110</t>
  </si>
  <si>
    <t>1 03 02260 01 0000 110</t>
  </si>
  <si>
    <t>Обеспечение деятельности главы органа исполнительной власти</t>
  </si>
  <si>
    <t xml:space="preserve">Подготовка градостроительной и землеустроительной документации
</t>
  </si>
  <si>
    <t>51 1 0019</t>
  </si>
  <si>
    <t xml:space="preserve">         ПРИЛОЖЕНИЕ №1</t>
  </si>
  <si>
    <t>1 11 01050 10 0000 120</t>
  </si>
  <si>
    <t>1 11 02033 10 0000 120</t>
  </si>
  <si>
    <t>1 11 02085 10 0000 120</t>
  </si>
  <si>
    <t>1 11 03050 10 0000 120</t>
  </si>
  <si>
    <t>1 11 05025 10 0000 120</t>
  </si>
  <si>
    <t>1 11 05027 10 0000 120</t>
  </si>
  <si>
    <t>1 11 05075 10 0000 120</t>
  </si>
  <si>
    <t xml:space="preserve"> 1 11 05093 10 0000 120</t>
  </si>
  <si>
    <t>1 11 07015 10 0000 120</t>
  </si>
  <si>
    <t>1 11 08050 10 0000 120</t>
  </si>
  <si>
    <t>1 11 09025 10 0000 120</t>
  </si>
  <si>
    <t>1 11 09035 10 0000 120</t>
  </si>
  <si>
    <t>1 14 01050 10 0000 410</t>
  </si>
  <si>
    <t>1 14 02050 10 0000 410</t>
  </si>
  <si>
    <t>1 14 02050 10 0000 440</t>
  </si>
  <si>
    <t>1 14 03050 10 0000 410</t>
  </si>
  <si>
    <t>1 14 03050 10 0000 440</t>
  </si>
  <si>
    <t>1 14 04050 10 0000 420</t>
  </si>
  <si>
    <t>Начальник финансового отдела</t>
  </si>
  <si>
    <t>500</t>
  </si>
  <si>
    <t>Межбюджетные трансферты</t>
  </si>
  <si>
    <t>65 2 0901</t>
  </si>
  <si>
    <t>Приобретение муниципальными учреждениями движимого имущества</t>
  </si>
  <si>
    <t>Другие вопросы в области культуры, кинематографии</t>
  </si>
  <si>
    <t>65.9.1037</t>
  </si>
  <si>
    <t>Охрана и сохранение объектов культурного наследия местного значения</t>
  </si>
  <si>
    <t>8</t>
  </si>
  <si>
    <t>Представитель органа местного самоуправления поселения</t>
  </si>
  <si>
    <t>Обеспечение деятельностифинансовых, налоговых и таможенных органов и органов финансового (финансово-бюджетного) надзора</t>
  </si>
  <si>
    <t>Расходы на передачу полномочий</t>
  </si>
  <si>
    <t>62 2 2501</t>
  </si>
  <si>
    <t>65 5 6512</t>
  </si>
  <si>
    <t>Поэтапное повышение уровня заработной платы работников муниципальных учреждений до средней заработной платы по Краснодарскому краю</t>
  </si>
  <si>
    <t>65 5 0000</t>
  </si>
  <si>
    <t>Мероприятия в сфере искусства и культуры</t>
  </si>
  <si>
    <t>65 5 6012</t>
  </si>
  <si>
    <t>58 3 1038</t>
  </si>
  <si>
    <t>6.</t>
  </si>
  <si>
    <t>8.</t>
  </si>
  <si>
    <t>2</t>
  </si>
  <si>
    <t>3</t>
  </si>
  <si>
    <t>4</t>
  </si>
  <si>
    <t>1</t>
  </si>
  <si>
    <t xml:space="preserve">  </t>
  </si>
  <si>
    <t>50 0 0000</t>
  </si>
  <si>
    <t>Обеспечение деятельности лиц, замещающих муниципальные должности</t>
  </si>
  <si>
    <t>50 1 0019</t>
  </si>
  <si>
    <t>Обеспечение деятельности муниципальных и немунициальных служащих</t>
  </si>
  <si>
    <t xml:space="preserve">Развитие территориального общественного самоуправления </t>
  </si>
  <si>
    <t>ВЦП "Мероприятия в области строительства, архитектуры и градостроительства"</t>
  </si>
  <si>
    <t>ВЦП "Мероприятия в области землеустройства и землепользования"</t>
  </si>
  <si>
    <t>Благоустройство территории</t>
  </si>
  <si>
    <t>Мероприятия в области молодежной политики</t>
  </si>
  <si>
    <t>Обеспечение деятельности лиц, замещающих муниципальные должности в представительных органах, контрольно-счетных органах муниципальных образований</t>
  </si>
  <si>
    <t>Доходы от размещения временно свободных средств бюджетов сельских поселений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</si>
  <si>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</si>
  <si>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</si>
  <si>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</si>
  <si>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</si>
  <si>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</si>
  <si>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</si>
  <si>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</si>
  <si>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</si>
  <si>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</si>
  <si>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</si>
  <si>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</si>
  <si>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</si>
  <si>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Прочие доходы от компенсации затрат 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</si>
  <si>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</si>
  <si>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</si>
  <si>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</si>
  <si>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</si>
  <si>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</si>
  <si>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</si>
  <si>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</si>
  <si>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</si>
  <si>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сельскими поселений за выполнение определенных функций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</si>
  <si>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</si>
  <si>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</si>
  <si>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</si>
  <si>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</si>
  <si>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</si>
  <si>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</si>
  <si>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</si>
  <si>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</si>
  <si>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</si>
  <si>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</si>
  <si>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</si>
  <si>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</si>
  <si>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Налог на доходы физических лиц*</t>
  </si>
  <si>
    <t>Акцизы по подакцизным товарам (продукции), производимым на территории Российской Федерации*:</t>
  </si>
  <si>
    <t>Единый сельскохозяйственный налог*</t>
  </si>
  <si>
    <t>Земельный налог*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</si>
  <si>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действий*</t>
  </si>
  <si>
    <t>привлечение</t>
  </si>
  <si>
    <t>погашение основной суммы долга</t>
  </si>
  <si>
    <t>Направление (цель) гарантирования</t>
  </si>
  <si>
    <t>Объем гарантий, тыс.рублей</t>
  </si>
  <si>
    <t>иные условия</t>
  </si>
  <si>
    <t>-</t>
  </si>
  <si>
    <t>Объем, тыс.рублей</t>
  </si>
  <si>
    <t>Наименование кода администратора, группы, подгруппы, статьи, подстатьи, элемента, программы, кода экономической классификации доходов источников финансирования дефицита  бюджета</t>
  </si>
  <si>
    <t>Объем</t>
  </si>
  <si>
    <t>53 2 1036</t>
  </si>
  <si>
    <t>Иные межбюджетные ассигнования</t>
  </si>
  <si>
    <t>Социальная политика</t>
  </si>
  <si>
    <t>МВЦП "О выплате пенсий за выслугу лет лицам, замещавшим муниципальные должности и должности муниципальной службы в ОМСУ"</t>
  </si>
  <si>
    <t>Социальное обеспечение населения</t>
  </si>
  <si>
    <t>300</t>
  </si>
  <si>
    <t>Социальное обеспечение и иные выплаты населению</t>
  </si>
  <si>
    <t xml:space="preserve">   </t>
  </si>
  <si>
    <t>Социальное обеспечение и иные выплаты гражданам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</si>
  <si>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</si>
  <si>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передачу полномочий из поселений</t>
  </si>
  <si>
    <t>Капитальные вложения (бюджетные инвестиции) в объекты муниципальной собственности</t>
  </si>
  <si>
    <t>50 0 00 00000</t>
  </si>
  <si>
    <t>50 1 00 00000</t>
  </si>
  <si>
    <t>50 1 00 00190</t>
  </si>
  <si>
    <t>50 2 00 00000</t>
  </si>
  <si>
    <t>50 2 00 00190</t>
  </si>
  <si>
    <t>50 2 00 60190</t>
  </si>
  <si>
    <t>51 0 00 00000</t>
  </si>
  <si>
    <t>51 8 00 00000</t>
  </si>
  <si>
    <t>50 2 00 51180</t>
  </si>
  <si>
    <t>50 2 00 L1180</t>
  </si>
  <si>
    <t>51 3 00 00000</t>
  </si>
  <si>
    <t>51 3 00 10220</t>
  </si>
  <si>
    <t>64 0 00 00000</t>
  </si>
  <si>
    <t>64 0 00 10250</t>
  </si>
  <si>
    <t>51 5  00 00000</t>
  </si>
  <si>
    <t>51 5 00 10230</t>
  </si>
  <si>
    <t>51 6 00 00000</t>
  </si>
  <si>
    <t>51 6 00 10240</t>
  </si>
  <si>
    <t>51 7 00 00000</t>
  </si>
  <si>
    <t>65 0 00 00000</t>
  </si>
  <si>
    <t>68 0 00 00000</t>
  </si>
  <si>
    <t>68 0 00 10300</t>
  </si>
  <si>
    <t>68 0 00 10320</t>
  </si>
  <si>
    <t>53 0 00 00000</t>
  </si>
  <si>
    <t>53 2 00 00000</t>
  </si>
  <si>
    <t>59 0 00 00000</t>
  </si>
  <si>
    <t>59 2 00 0000</t>
  </si>
  <si>
    <t>59 2 00 00590</t>
  </si>
  <si>
    <t>59 3 00 00000</t>
  </si>
  <si>
    <t>59 3 00 00590</t>
  </si>
  <si>
    <t>54 0 00 00000</t>
  </si>
  <si>
    <t>54 3 00 00000</t>
  </si>
  <si>
    <t>61 0 00 00000</t>
  </si>
  <si>
    <t>51 2 00 00000</t>
  </si>
  <si>
    <t>50 2 00 25010</t>
  </si>
  <si>
    <t>51 5 00 00000</t>
  </si>
  <si>
    <t>59 2 00 00000</t>
  </si>
  <si>
    <t>99 2 00 00190</t>
  </si>
  <si>
    <t>99 3 00 00000</t>
  </si>
  <si>
    <t>99 3 00 20590</t>
  </si>
  <si>
    <t>68 0 0010310</t>
  </si>
  <si>
    <t>68 0 00 10330</t>
  </si>
  <si>
    <t>68 0 00 10310</t>
  </si>
  <si>
    <t xml:space="preserve">Организация временного трудоустройства несовершеннолетних граждан в возрасте от 14 до 18 лет </t>
  </si>
  <si>
    <t>99 0 00 00000</t>
  </si>
  <si>
    <t>99 0 00 25010</t>
  </si>
  <si>
    <t>51 3 00 10510</t>
  </si>
  <si>
    <t>ВЦП Предоставление помещений для размещения участковых ОВД</t>
  </si>
  <si>
    <t>59 5 00 00000</t>
  </si>
  <si>
    <t>51 3 02 10010</t>
  </si>
  <si>
    <t>51 3 01 10210</t>
  </si>
  <si>
    <t>99 6 02 10240</t>
  </si>
  <si>
    <t>53 2 02 10360</t>
  </si>
  <si>
    <t>99 0 02 25010</t>
  </si>
  <si>
    <t>61 0 02 10160</t>
  </si>
  <si>
    <t>51 3 02 10200</t>
  </si>
  <si>
    <t>Муниципальные и ведомственные целевые программы по социальному обеспечению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</si>
  <si>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</si>
  <si>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</si>
  <si>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99 0 0010540</t>
  </si>
  <si>
    <t>Организация и ведение бухгалтерского учета в поселениях Белореченского района</t>
  </si>
  <si>
    <t>99 0 00 10540</t>
  </si>
  <si>
    <t>Организация и ведение бухгалтерского учета  в поселениях Белореченского района</t>
  </si>
  <si>
    <t>Закупка товаров, работ и услуг для обеспечения государственных (муниципальных)нужд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</si>
  <si>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</si>
  <si>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 бюджетным, автономным учреждениям и иным некоммерческим организациям</t>
  </si>
  <si>
    <t>65 5 00 00000</t>
  </si>
  <si>
    <t>65 5 00 10390</t>
  </si>
  <si>
    <t>Капитальные вложения в области газификации</t>
  </si>
  <si>
    <t>99 6 02 00000</t>
  </si>
  <si>
    <t>Администрация Черниговского сельского поселения</t>
  </si>
  <si>
    <t>99 6 00 00000</t>
  </si>
  <si>
    <t>99 6 02 10320</t>
  </si>
  <si>
    <t>к проекту решения Совета</t>
  </si>
  <si>
    <t xml:space="preserve">Молодежная политика </t>
  </si>
  <si>
    <t>Молодежная политика</t>
  </si>
  <si>
    <t>Начальник финансового отдела администрации</t>
  </si>
  <si>
    <t xml:space="preserve">2 18 60010 10 0000 150 </t>
  </si>
  <si>
    <t>2 19 60010 10 0000 150</t>
  </si>
  <si>
    <t>2 02 15001 10 0000 150</t>
  </si>
  <si>
    <t>2 02 15002 10 0000 150</t>
  </si>
  <si>
    <t>2 02 29999 10 0000 150</t>
  </si>
  <si>
    <t>2 02 35118 10 0000 150</t>
  </si>
  <si>
    <t>2 02 30024 10 0000 150</t>
  </si>
  <si>
    <t>2 02 49999 10 0000 150</t>
  </si>
  <si>
    <t xml:space="preserve">        Родниковского сельского поселения</t>
  </si>
  <si>
    <t>администрации Родниковского сельского поселения</t>
  </si>
  <si>
    <t xml:space="preserve">                               Родниковского сельского поселения</t>
  </si>
  <si>
    <t xml:space="preserve">     Родниковского сельского поселения</t>
  </si>
  <si>
    <t>Совет Родниковского сельского поселения Белореченского района</t>
  </si>
  <si>
    <t>Администрация Родниковского сельского поселения</t>
  </si>
  <si>
    <t>99 6 02 10230</t>
  </si>
  <si>
    <t>Капитальные вложения в объекты  государственной (муниципальной)собственности</t>
  </si>
  <si>
    <t>Закупка товаров,работ и услуг для государственных и (муниципальных) нужд</t>
  </si>
  <si>
    <t xml:space="preserve">                              Родниковского сельского поселения</t>
  </si>
  <si>
    <t xml:space="preserve">                                                                         Родниковского сельского поселения</t>
  </si>
  <si>
    <t>Родниковского сельского поселения</t>
  </si>
  <si>
    <t>Бюджетные ассигнования на исполнение муниципальных гарантий Родниковского сельского поселения Белореченского района по возможным гарантийным случаям</t>
  </si>
  <si>
    <t xml:space="preserve">                                                    Родниковского сельского поселения</t>
  </si>
  <si>
    <t xml:space="preserve">2 07 05020 10 0000 150 </t>
  </si>
  <si>
    <t xml:space="preserve">2 07 05030 10 0000 150 </t>
  </si>
  <si>
    <t>2 08 05000 10 0000 150</t>
  </si>
  <si>
    <t>1 17 01050 10 0000 180</t>
  </si>
  <si>
    <t>1 17 02020 10 0000 180</t>
  </si>
  <si>
    <t>1 17 05050 10 0000 180</t>
  </si>
  <si>
    <t xml:space="preserve">2 07 05010 10 0000 150 </t>
  </si>
  <si>
    <t>51 3 02 10210</t>
  </si>
  <si>
    <t>рушепиях, предусмотренпые статьей 20.25 Кодскса Россий-</t>
  </si>
  <si>
    <t>ской Федерации об алмипистративньж rрitвонарушениях</t>
  </si>
  <si>
    <t>Бюджетные кредиты, привлеченные в бюджет Родниковского сельского поселения Белореченского района от других бюдджетов бюджетной системы Российской Федерации, всего:</t>
  </si>
  <si>
    <t>Кредиты, полученные Родниковским сельским поселением Белореченского района от кредитных организаций, всего</t>
  </si>
  <si>
    <t>Непрограммые мероприятия в области архитектуры и управление муниципальным строительством</t>
  </si>
  <si>
    <t>51 3 02 00000</t>
  </si>
  <si>
    <t>99 0 00 10110</t>
  </si>
  <si>
    <t>Дотации бюджетам сельских поселений на поддержку мер по обеспечению сбалансированности бюджетов</t>
  </si>
  <si>
    <t>Предоставление субсидий бюджетным, автономным учреждениям и иным некомерческим организациям</t>
  </si>
  <si>
    <t>Администрация Родниковского сельского поселения Белореченского района</t>
  </si>
  <si>
    <t>Закупка товаров, работ и услуг  для обеспечения государственных (муниципальных) нужд</t>
  </si>
  <si>
    <t>2 02 27567 10 0000 150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</si>
  <si>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</si>
  <si>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</si>
  <si>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</si>
  <si>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Организация и проведение выборной компании</t>
  </si>
  <si>
    <t>99 7 00 00000</t>
  </si>
  <si>
    <t>Проведение выборов</t>
  </si>
  <si>
    <t>99 7 00 10260</t>
  </si>
  <si>
    <t>66 0 00 10280</t>
  </si>
  <si>
    <t>ВЦП "Информатизация и лицензирование программного обеспечения"</t>
  </si>
  <si>
    <t>51 9 00 10780</t>
  </si>
  <si>
    <t>Резервные фонды</t>
  </si>
  <si>
    <t>Департамент имущественных отношений Краснодарского края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</si>
  <si>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</si>
  <si>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</si>
  <si>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2 02 16549 10 0000 150</t>
  </si>
  <si>
    <t>Дотации (гранты) бюджетам сельских поселений за достижение показателей деятельности органов местного самоуправления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</si>
  <si>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</si>
  <si>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1 16 10123 01 0000 140</t>
  </si>
  <si>
    <t>1 17 14030 10 0000 150</t>
  </si>
  <si>
    <t>Средства самообложения граждан, зачисляемые в бюджеты сельских поселений</t>
  </si>
  <si>
    <t>ВЦП "Поддержка малого и среднего бизнеса"</t>
  </si>
  <si>
    <t>51 9 00 00000</t>
  </si>
  <si>
    <t>61 0 02 00000</t>
  </si>
  <si>
    <t>МЦП "Развитие физической культуры и спорта"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</si>
  <si>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</si>
  <si>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1 16 10031 10 0000 140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</si>
  <si>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</si>
  <si>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</si>
  <si>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</si>
  <si>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</si>
  <si>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</si>
  <si>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1 16 10100 10 0000 140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</si>
  <si>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</si>
  <si>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</si>
  <si>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</si>
  <si>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</si>
  <si>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</si>
  <si>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</si>
  <si>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</si>
  <si>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</si>
  <si>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</si>
  <si>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</si>
  <si>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</si>
  <si>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</si>
  <si>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поселений*</t>
  </si>
  <si>
    <t>МЦП "Обеспечение деятельности органов местного самоуправления"</t>
  </si>
  <si>
    <t>МЦП «Мероприятия в области владения, пользования и распоряжения имуществом, находящемся  в муниципальной собственности»</t>
  </si>
  <si>
    <t>Министерство экономики Краснодарского края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</si>
  <si>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</si>
  <si>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</si>
  <si>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2 02 15009 10 0000 150</t>
  </si>
  <si>
    <t xml:space="preserve"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 </t>
  </si>
  <si>
    <t xml:space="preserve">Прочие дотации бюджетам сельских поселений </t>
  </si>
  <si>
    <t xml:space="preserve">2 18 60020 10 0000 150 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</si>
  <si>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</si>
  <si>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 xml:space="preserve">2 18 05010 10 0000 150 </t>
  </si>
  <si>
    <t xml:space="preserve">Доходы бюджетов сельских поселений от возврата бюджетными учреждениями остатков субсидий прошлых лет </t>
  </si>
  <si>
    <t xml:space="preserve">2 18 05030 10 0000 150 </t>
  </si>
  <si>
    <r>
      <t>Доходы бюджетов сельских поселений от возврата иными организациями остатков субсидий прошлых лет</t>
    </r>
    <r>
      <rPr>
        <sz val="14"/>
        <color indexed="63"/>
        <rFont val="Times New Roman"/>
        <family val="1"/>
      </rPr>
      <t xml:space="preserve"> </t>
    </r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</si>
  <si>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</si>
  <si>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</si>
  <si>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</si>
  <si>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</si>
  <si>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</si>
  <si>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в редакции к решению Совета 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</si>
  <si>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</si>
  <si>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</si>
  <si>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       в редакции к решению Совета</t>
  </si>
  <si>
    <t xml:space="preserve">     в редакции к  решению Совета</t>
  </si>
  <si>
    <t xml:space="preserve">                             в редакции к решению Совета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</si>
  <si>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</si>
  <si>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 правовых актов субъектов Российской Федерации</t>
  </si>
  <si>
    <t>Субсидии (гранты в форме субсидий), подлежащие казначейскому сопровождению</t>
  </si>
  <si>
    <t>*-по видам и подвидам доходов, входящих в соответствующий группировочный код бюджетной классификации, заисляемым в бюджет Родниковского сельского поселения в соответствии с Законодательством Российской Федерации</t>
  </si>
  <si>
    <t>Мероприятия и ведомственные целевые программы муниципального образования Белореченский район</t>
  </si>
  <si>
    <t xml:space="preserve">Управление муниципальным имуществом, связанное с оценкой недвижимости, признанием прав и регулированием отношений в сфере собственности </t>
  </si>
  <si>
    <t>ВЦП "Привлечение граждан и их объединений к участию в охране общественного порядка на территории поселения"</t>
  </si>
  <si>
    <t>ВЦП "Содействие развитию малого и среднего предпринимательства в муниципальном образовании Белореченский район"</t>
  </si>
  <si>
    <t>Непрограммные мероприятия в области архитектуры и управления муниципальным имуществом</t>
  </si>
  <si>
    <t>ВЦП "Повышение информированности населения о деятельности органов власти"</t>
  </si>
  <si>
    <t xml:space="preserve">ВЦП "Повышение информированности населения о деятельности органов власти" </t>
  </si>
  <si>
    <t xml:space="preserve">ВЦП "Привлечение граждан и их объединений к участию в охране общественного порядка на территории поселения"
</t>
  </si>
  <si>
    <t>2 02 19999 10 0000 150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</si>
  <si>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</si>
  <si>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Средства от распоряжения и реализации выморочного имущества, обращенного в собственность сельских поселений (в части реализации материальных запасов по указанному имуществу)</t>
  </si>
  <si>
    <t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</si>
  <si>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Перечень главных администраторов доходов  бюджета  Родниковского сельского поселения Белореченского района,  закрепляемые за ними виды (подвиды) доходов бюджета  Родниковского сельского поселения Белореченского района  и перечень главных администраторов  источников финансирования дефицита бюджета Родниковского сельского поселения в 2021 году</t>
  </si>
  <si>
    <t>Вид заимствований</t>
  </si>
  <si>
    <t>Условия предоставления и исполнения гарантий</t>
  </si>
  <si>
    <t>За счет источников финансирования  дефицита   бюджета Родниковского сельского поселения Белореченского района, всего</t>
  </si>
  <si>
    <t>предоставление обеспечения исполнения обязательств по удовлетворению регрессного требования гаранта к принципалу</t>
  </si>
  <si>
    <t>Муниципальные ценные бумаги Родниковского сельского поселения Белореченского района, всего</t>
  </si>
  <si>
    <t>Наименование принципала</t>
  </si>
  <si>
    <t>наличие права регрессивного требования  гаранта к принципалу</t>
  </si>
  <si>
    <t>51 3 00 10210</t>
  </si>
  <si>
    <t>51 7 00 10400</t>
  </si>
  <si>
    <t>54 0 00 10620</t>
  </si>
  <si>
    <t>51 2 00 10560</t>
  </si>
  <si>
    <t>51 8 00 10450</t>
  </si>
  <si>
    <t xml:space="preserve"> 51 8 00 10450</t>
  </si>
  <si>
    <t>59 5 00 10370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</si>
  <si>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</si>
  <si>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</si>
  <si>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от   18  декабря 2020  года №53</t>
  </si>
  <si>
    <t xml:space="preserve">         к  решению Совета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</si>
  <si>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</si>
  <si>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</si>
  <si>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Дошкольное образование</t>
  </si>
  <si>
    <t>МП "Капитальные вложения (бюджетные инвестиции) в объекты муниципальной собственности"</t>
  </si>
  <si>
    <t>Капитальные вложения в области образования</t>
  </si>
  <si>
    <t>65 7 00 00000</t>
  </si>
  <si>
    <t>Государственная программа Кк "Социально-экономическое и инновационное развитие Краснодарского края"</t>
  </si>
  <si>
    <t>65 7 01 00000</t>
  </si>
  <si>
    <t>Развитие общественной инфраструктуры муниципального значения</t>
  </si>
  <si>
    <t>65 7 01 S0470</t>
  </si>
  <si>
    <t>2 02 25299 10 0000 150</t>
  </si>
  <si>
    <t>2 02 25576 10 0000 150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</si>
  <si>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</si>
  <si>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Реализация инициативных проектов</t>
  </si>
  <si>
    <t>99 0 00 10690</t>
  </si>
  <si>
    <t xml:space="preserve"> </t>
  </si>
  <si>
    <t>Субсидии бюджетам сельских поселений на обеспечение комплексного развития сельских территорий</t>
  </si>
  <si>
    <t xml:space="preserve">         от 05.02.2021 №69</t>
  </si>
  <si>
    <t>ПРОГРАММА</t>
  </si>
  <si>
    <t>(эквивалент тыс. долларов США)</t>
  </si>
  <si>
    <t>Объём</t>
  </si>
  <si>
    <t>Бюджетные кредиты, привлеченные в районный бюджет из федерального бюджета в иностранной валюте в рамках использования целевых иностранных кредитов, всего</t>
  </si>
  <si>
    <t xml:space="preserve"> - </t>
  </si>
  <si>
    <t>погашение основного долга</t>
  </si>
  <si>
    <t xml:space="preserve">                                                            Родниковского сельского поселения</t>
  </si>
  <si>
    <t xml:space="preserve">                                                                                 Белореченского района</t>
  </si>
  <si>
    <t>Объем гарантий</t>
  </si>
  <si>
    <t>Условия предоставления гарантий</t>
  </si>
  <si>
    <t>наличие права регрессного требования гаранта к принципалу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</si>
  <si>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</si>
  <si>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</si>
  <si>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Бюджетные ассигнования на исполнение муниципальных гарантий Родниковского  сельского поселения Белореченского района по возможным гарантийным случаям</t>
  </si>
  <si>
    <t>За счёт расходов бюджета Родниковского сельского поселения Белореченского района, всего</t>
  </si>
  <si>
    <t>+</t>
  </si>
  <si>
    <t>53 2 00 10350</t>
  </si>
  <si>
    <t>59 2 00 09020</t>
  </si>
  <si>
    <t xml:space="preserve">                                 Приложение № 1</t>
  </si>
  <si>
    <t xml:space="preserve">                               Приложение № 2</t>
  </si>
  <si>
    <t>Приложение №4</t>
  </si>
  <si>
    <t xml:space="preserve">     Приложение №5</t>
  </si>
  <si>
    <t xml:space="preserve">                              Приложение № 6</t>
  </si>
  <si>
    <t xml:space="preserve">                                                                         Приложение №7</t>
  </si>
  <si>
    <t>Приложение № 8</t>
  </si>
  <si>
    <t xml:space="preserve">                                                                           к проекту  решения Совета</t>
  </si>
  <si>
    <t>к проекту решения   Совета</t>
  </si>
  <si>
    <t xml:space="preserve">                                                                                        Приложение №9</t>
  </si>
  <si>
    <t>Приложение №10</t>
  </si>
  <si>
    <t>Субвенции 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</si>
  <si>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</si>
  <si>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ВЦП "Информатизация органов местного самоуправления администрации муниципального образования Белореченский район"</t>
  </si>
  <si>
    <t>МП "Обеспечение деятельности органов местного самоуправления"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</si>
  <si>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</si>
  <si>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</si>
  <si>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ВЦП "Дорожная деятельность в отношении автомобильных дорог общего пользования местного значения муниципального образования Белореченский район"</t>
  </si>
  <si>
    <t>99 6 00 10230</t>
  </si>
  <si>
    <t>МП "Молодежная политика, оздоровление, занятость детей и подростков"</t>
  </si>
  <si>
    <t>МП "Организация досуга и обеспечение населения услугами учреждений культуры, сохранение, использование и популяризация объектов культурного наследия"</t>
  </si>
  <si>
    <t>Реализация мероприятий по социальному обеспечению и иным выплатам гражданам</t>
  </si>
  <si>
    <t>О выплате пенсий за выслугу лет лицам, замещавшим муниципальные должности и должности муниципальной службы в органах местного самоуправления</t>
  </si>
  <si>
    <t>МП "Развитие физической культуры и спорта"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</si>
  <si>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</si>
  <si>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Материальные затраты главных распорядителей бюджетных средств</t>
  </si>
  <si>
    <t>56 0 00 00000</t>
  </si>
  <si>
    <t>56 0 00 10030</t>
  </si>
  <si>
    <t xml:space="preserve">56 0 00 10030 </t>
  </si>
  <si>
    <t>ВЦП "Обустройство и содержание контейнерных площадок на территории сельских поселений муниципального образования Белореченский район"</t>
  </si>
  <si>
    <t>51 0 00 10140</t>
  </si>
  <si>
    <t xml:space="preserve">Объем поступлений доходов в бюджет Родниковского сельского поселения Белореченского района по кодам видов (подвидов)  доходов  на 2023 год </t>
  </si>
  <si>
    <t>Ведомственная структура расходов бюджета Родниковского сельского поселения Белореченского района на 2023 год, перечень разделов, подразделов, целевых статей (муниципальных программ и непрограммных направлений деятельности), групп видов расходов бюджета поселения</t>
  </si>
  <si>
    <t>Безвозмездные поступления из бюджетов других уровней в бюджет Родниковского сельского поселения Белореченского района в 2023 году</t>
  </si>
  <si>
    <t>Распределение бюджетных ассигнований по целевым статьям (муниципальным программам Родниковского сельского поселения Белореченского района и непрограммным направлениям деятельности), группам видов расходов классификации расходов бюджетов на 2023 год</t>
  </si>
  <si>
    <t xml:space="preserve">Источники внутреннего финансирования дефицита бюджета   Родниковского сельского поселения Белореченского района на 2023 год, перечень  статей  источников   финансирования  дефицита  бюджетов </t>
  </si>
  <si>
    <t>Распределение бюджетных ассигнований  бюджета Родниковского сельского поселения Белореченского района по разделам и подразделам классификации расходов бюджетов на 2023 год</t>
  </si>
  <si>
    <t>Программа муниципальных внутренних заимствований
Родниковского сельского поселения  Белореченского района на 2023 год</t>
  </si>
  <si>
    <t>от     декабря 2022г. №</t>
  </si>
  <si>
    <t>Раздел 1. Перечень подлежащих предоставлению муниципальных гарантий  Родниковского сельского поселения Белореченского района в  2023 году</t>
  </si>
  <si>
    <t xml:space="preserve">                                                                      от  декабря 2022 года № </t>
  </si>
  <si>
    <t xml:space="preserve">                          муниципальных внешних заимствований
Родниковского сельского поселения  Белореченского района на 2023 год</t>
  </si>
  <si>
    <t>от    декабря 2022г. №</t>
  </si>
  <si>
    <t>муниципальных гарантий Родниковского сельского поселения Белореченского района в иностранной валюте на 2023 год</t>
  </si>
  <si>
    <t>1. Перечень подлежащих предоставлению муниципальных гарантий Родниковского   сельского поселения Белореченского района в 2023 году</t>
  </si>
  <si>
    <t>Программа муниципальных гарантий Родниковского сельского поселения Белореченского района в валюте Российской Федерации в 2023 году</t>
  </si>
  <si>
    <t>2. Общий объем бюджетных ассигнований, предусмотренных на исполнение муниципальных гарантий Родниковского сельского поселения Белореченского района по возможным гарантийным случаям в 2023 году</t>
  </si>
  <si>
    <t>2. Общий объем бюджетных ассигнований, предусмотренных на исполнение муниципальных гарантий Родниковского сельского поселения Белореченского района по возможным гарантийным случаям   в 2023 году</t>
  </si>
  <si>
    <t xml:space="preserve">                            в редакции к  решению Совета     
     Родниковского сельского поселения     
     Белореченского района     
      от    09.06.2022 г. № 121     
     в редакции к  решению Совета     
     Родниковского сельского поселения     
     Белореченского района     
      от    09.06.2022 г. № 121     
</t>
  </si>
  <si>
    <t xml:space="preserve">                           Родниковского сельского поселения</t>
  </si>
  <si>
    <t xml:space="preserve">                               к  решению Совета</t>
  </si>
  <si>
    <t xml:space="preserve">                               от  16  декабря 2022 г.  № 139</t>
  </si>
  <si>
    <t xml:space="preserve">     к  решению Совета</t>
  </si>
  <si>
    <t>к решению Совета 
Родниковского сельского поселения 
Белореченского  района 
от  16 декабря 2022г. № 139</t>
  </si>
  <si>
    <t>А.А. Астахова</t>
  </si>
  <si>
    <t xml:space="preserve">                              к  решению Совета</t>
  </si>
  <si>
    <t xml:space="preserve">     от 16  декабря 2022 г. № 139</t>
  </si>
  <si>
    <t xml:space="preserve">                                                     Приложение № 3</t>
  </si>
  <si>
    <t xml:space="preserve">                       к решению Совета</t>
  </si>
  <si>
    <t xml:space="preserve">                                    от 16 декабря 2022г. № 139</t>
  </si>
  <si>
    <t xml:space="preserve">                           в редакции к решению</t>
  </si>
  <si>
    <t xml:space="preserve">                             Белореченского района </t>
  </si>
  <si>
    <t xml:space="preserve">                            Родниковского сельского поселения</t>
  </si>
  <si>
    <t xml:space="preserve">                             к решению Совета</t>
  </si>
  <si>
    <t xml:space="preserve">                            Белореченского района</t>
  </si>
  <si>
    <t xml:space="preserve">                            от   16   декабря 2022 г. № 139</t>
  </si>
  <si>
    <t xml:space="preserve">                           Белореченского района  </t>
  </si>
  <si>
    <t>Субсидии на организацию благоустройства сельских территорий</t>
  </si>
  <si>
    <t>68 0 00 S2720</t>
  </si>
  <si>
    <t>68 0 00 W2720</t>
  </si>
  <si>
    <t>Комплексное развитие сельских территорий</t>
  </si>
  <si>
    <t>Бюджетные инвестиции в объекты капитального строительства государственной (муниципальной) собственности</t>
  </si>
  <si>
    <t>99  0 00 00000</t>
  </si>
  <si>
    <t xml:space="preserve"> 
Реализация функций иных федеральных органов государственной власти</t>
  </si>
  <si>
    <t>Расходы на передачу полномочий поселения</t>
  </si>
  <si>
    <t xml:space="preserve">                              от 30 июня 2023 г. № 167</t>
  </si>
  <si>
    <t xml:space="preserve">                              от  16 декабря   2022 г. №139</t>
  </si>
  <si>
    <t xml:space="preserve"> Родниковского сельского поселения</t>
  </si>
  <si>
    <t xml:space="preserve"> Начальник финансового отдела администрации</t>
  </si>
  <si>
    <t xml:space="preserve"> Начальник администрации финансового отдела</t>
  </si>
  <si>
    <t>Начальник финансового отдела администрации                      Родниковского сельского поселения</t>
  </si>
  <si>
    <t>99 2 00 00000</t>
  </si>
  <si>
    <t>99  00 25010</t>
  </si>
  <si>
    <t>99 0 00 60390</t>
  </si>
  <si>
    <t>99  0 00 60390</t>
  </si>
  <si>
    <t>992 01 03 00 00 00 0000 000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</si>
  <si>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</si>
  <si>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</si>
  <si>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</si>
  <si>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992 01 03 01 00 10 0000 710</t>
  </si>
  <si>
    <t>Получение бюджетами поселений кредитов от других бюджетов бюджетной системы Российской Федерации в валюте Российской Федерации</t>
  </si>
  <si>
    <t>(руб.)</t>
  </si>
  <si>
    <t xml:space="preserve">                                                      от 31 августа 2023 г. № 172</t>
  </si>
  <si>
    <t>в редакции к решению Совета Родниковского сельского поселения 
Белореченского  района 
от 31 августа 2023 г. №172</t>
  </si>
  <si>
    <t xml:space="preserve">     от 31 августа 2023 г. № 172</t>
  </si>
  <si>
    <t xml:space="preserve">                             от 31 августа 2023 г. №172</t>
  </si>
  <si>
    <t xml:space="preserve">                                                                         к  решению Совета</t>
  </si>
  <si>
    <t xml:space="preserve">                                                                         от  16 декабря 2022г. №139</t>
  </si>
  <si>
    <t xml:space="preserve">                                                                         в редакции к  решению Совета</t>
  </si>
  <si>
    <t xml:space="preserve">                                                                         от  31 августа 2023г. №172</t>
  </si>
  <si>
    <t xml:space="preserve">        от 29.09.2023 г. № </t>
  </si>
  <si>
    <t>Субсидии на укрепление материально-технической базы, технического оснащения муниципальных учреждений культуры в населенных пунктах с числом жителей до 50 тысяч человек, принятые в целях исполнения вышеуказанных полномочий сверх объемов бюджетных ассигнований краевого бюджета, предусмотренных на выполнение условий предоставления субсидий из федерального бюджета</t>
  </si>
  <si>
    <t>59 2 00 С4670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</si>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</sst>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"/>
    <numFmt numFmtId="174" formatCode="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_ ;[Red]\-#,##0.0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NewRomanPSMT"/>
      <family val="0"/>
    </font>
    <font>
      <sz val="14"/>
      <color indexed="63"/>
      <name val="Times New Roman"/>
      <family val="1"/>
    </font>
    <font>
      <sz val="13.5"/>
      <name val="Times New Roman"/>
      <family val="1"/>
    </font>
    <font>
      <sz val="14"/>
      <name val="Arial"/>
      <family val="2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Times New Roman"/>
      <family val="1"/>
    </font>
    <font>
      <sz val="14"/>
      <color theme="1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0" xfId="53" applyFont="1">
      <alignment/>
      <protection/>
    </xf>
    <xf numFmtId="0" fontId="5" fillId="0" borderId="13" xfId="53" applyFont="1" applyBorder="1" applyAlignment="1">
      <alignment vertical="top" wrapText="1"/>
      <protection/>
    </xf>
    <xf numFmtId="0" fontId="2" fillId="0" borderId="0" xfId="53" applyFont="1" applyAlignment="1">
      <alignment vertical="top"/>
      <protection/>
    </xf>
    <xf numFmtId="0" fontId="2" fillId="0" borderId="0" xfId="53" applyFont="1" applyBorder="1" applyAlignment="1">
      <alignment vertical="top" wrapText="1"/>
      <protection/>
    </xf>
    <xf numFmtId="4" fontId="2" fillId="0" borderId="0" xfId="53" applyNumberFormat="1" applyFont="1" applyBorder="1" applyAlignment="1">
      <alignment horizontal="right" vertical="top"/>
      <protection/>
    </xf>
    <xf numFmtId="0" fontId="5" fillId="0" borderId="0" xfId="53" applyFont="1" applyBorder="1" applyAlignment="1">
      <alignment horizontal="left" vertical="top" wrapText="1"/>
      <protection/>
    </xf>
    <xf numFmtId="4" fontId="5" fillId="0" borderId="0" xfId="53" applyNumberFormat="1" applyFont="1" applyBorder="1" applyAlignment="1">
      <alignment horizontal="right" vertical="top"/>
      <protection/>
    </xf>
    <xf numFmtId="0" fontId="2" fillId="0" borderId="0" xfId="53" applyFont="1" applyAlignment="1">
      <alignment horizontal="left" vertical="top"/>
      <protection/>
    </xf>
    <xf numFmtId="0" fontId="5" fillId="0" borderId="0" xfId="53" applyFont="1" applyBorder="1" applyAlignment="1">
      <alignment vertical="top"/>
      <protection/>
    </xf>
    <xf numFmtId="0" fontId="8" fillId="0" borderId="0" xfId="55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9" fillId="32" borderId="0" xfId="55" applyFont="1" applyFill="1" applyAlignment="1">
      <alignment horizontal="center" vertical="top"/>
      <protection/>
    </xf>
    <xf numFmtId="0" fontId="9" fillId="32" borderId="0" xfId="55" applyFont="1" applyFill="1" applyAlignment="1">
      <alignment horizontal="left"/>
      <protection/>
    </xf>
    <xf numFmtId="0" fontId="9" fillId="32" borderId="0" xfId="55" applyFont="1" applyFill="1">
      <alignment/>
      <protection/>
    </xf>
    <xf numFmtId="0" fontId="10" fillId="32" borderId="0" xfId="55" applyFont="1" applyFill="1">
      <alignment/>
      <protection/>
    </xf>
    <xf numFmtId="172" fontId="9" fillId="32" borderId="0" xfId="55" applyNumberFormat="1" applyFont="1" applyFill="1" applyAlignment="1">
      <alignment horizontal="center" wrapText="1"/>
      <protection/>
    </xf>
    <xf numFmtId="0" fontId="9" fillId="32" borderId="0" xfId="55" applyFont="1" applyFill="1" applyAlignment="1">
      <alignment horizontal="center" vertical="center"/>
      <protection/>
    </xf>
    <xf numFmtId="0" fontId="9" fillId="32" borderId="0" xfId="55" applyFont="1" applyFill="1" applyAlignment="1">
      <alignment horizontal="center"/>
      <protection/>
    </xf>
    <xf numFmtId="0" fontId="10" fillId="32" borderId="0" xfId="55" applyFont="1" applyFill="1" applyAlignment="1">
      <alignment horizontal="center"/>
      <protection/>
    </xf>
    <xf numFmtId="0" fontId="9" fillId="32" borderId="0" xfId="55" applyFont="1" applyFill="1" applyAlignment="1">
      <alignment/>
      <protection/>
    </xf>
    <xf numFmtId="3" fontId="10" fillId="32" borderId="0" xfId="55" applyNumberFormat="1" applyFont="1" applyFill="1">
      <alignment/>
      <protection/>
    </xf>
    <xf numFmtId="3" fontId="10" fillId="32" borderId="0" xfId="55" applyNumberFormat="1" applyFont="1" applyFill="1" applyAlignment="1">
      <alignment horizontal="center"/>
      <protection/>
    </xf>
    <xf numFmtId="3" fontId="10" fillId="32" borderId="0" xfId="55" applyNumberFormat="1" applyFont="1" applyFill="1" applyAlignment="1">
      <alignment/>
      <protection/>
    </xf>
    <xf numFmtId="3" fontId="10" fillId="32" borderId="0" xfId="55" applyNumberFormat="1" applyFont="1" applyFill="1" applyAlignment="1">
      <alignment horizontal="center" vertical="center"/>
      <protection/>
    </xf>
    <xf numFmtId="3" fontId="10" fillId="32" borderId="0" xfId="55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9" fillId="32" borderId="0" xfId="55" applyFont="1" applyFill="1" applyBorder="1">
      <alignment/>
      <protection/>
    </xf>
    <xf numFmtId="0" fontId="2" fillId="0" borderId="0" xfId="53" applyFont="1" applyBorder="1" applyAlignment="1">
      <alignment vertical="top" wrapText="1"/>
      <protection/>
    </xf>
    <xf numFmtId="49" fontId="2" fillId="0" borderId="0" xfId="53" applyNumberFormat="1" applyFont="1" applyBorder="1" applyAlignment="1">
      <alignment horizontal="justify" vertical="top" wrapText="1"/>
      <protection/>
    </xf>
    <xf numFmtId="4" fontId="2" fillId="0" borderId="0" xfId="53" applyNumberFormat="1" applyFont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/>
    </xf>
    <xf numFmtId="0" fontId="2" fillId="0" borderId="0" xfId="53" applyNumberFormat="1" applyFont="1" applyAlignment="1">
      <alignment vertical="top"/>
      <protection/>
    </xf>
    <xf numFmtId="49" fontId="5" fillId="0" borderId="13" xfId="53" applyNumberFormat="1" applyFont="1" applyBorder="1" applyAlignment="1">
      <alignment horizontal="justify" vertical="top" wrapText="1"/>
      <protection/>
    </xf>
    <xf numFmtId="49" fontId="5" fillId="0" borderId="0" xfId="53" applyNumberFormat="1" applyFont="1" applyBorder="1" applyAlignment="1">
      <alignment horizontal="justify" vertical="top" wrapText="1"/>
      <protection/>
    </xf>
    <xf numFmtId="0" fontId="2" fillId="0" borderId="0" xfId="53" applyFont="1" applyAlignment="1">
      <alignment horizontal="justify"/>
      <protection/>
    </xf>
    <xf numFmtId="0" fontId="4" fillId="32" borderId="0" xfId="55" applyFont="1" applyFill="1" applyAlignment="1">
      <alignment horizontal="left"/>
      <protection/>
    </xf>
    <xf numFmtId="0" fontId="4" fillId="32" borderId="0" xfId="0" applyFont="1" applyFill="1" applyBorder="1" applyAlignment="1">
      <alignment horizontal="center" vertical="top" wrapText="1"/>
    </xf>
    <xf numFmtId="3" fontId="10" fillId="32" borderId="0" xfId="55" applyNumberFormat="1" applyFont="1" applyFill="1" applyAlignment="1">
      <alignment vertical="top"/>
      <protection/>
    </xf>
    <xf numFmtId="0" fontId="9" fillId="32" borderId="0" xfId="55" applyFont="1" applyFill="1" applyAlignment="1">
      <alignment vertical="top"/>
      <protection/>
    </xf>
    <xf numFmtId="0" fontId="10" fillId="32" borderId="0" xfId="55" applyFont="1" applyFill="1" applyAlignment="1">
      <alignment horizontal="center" vertical="top"/>
      <protection/>
    </xf>
    <xf numFmtId="0" fontId="9" fillId="32" borderId="14" xfId="55" applyFont="1" applyFill="1" applyBorder="1" applyAlignment="1">
      <alignment horizontal="center" vertical="center" wrapText="1"/>
      <protection/>
    </xf>
    <xf numFmtId="0" fontId="10" fillId="32" borderId="0" xfId="55" applyFont="1" applyFill="1" applyBorder="1" applyAlignment="1">
      <alignment horizontal="center" wrapText="1"/>
      <protection/>
    </xf>
    <xf numFmtId="49" fontId="10" fillId="32" borderId="0" xfId="55" applyNumberFormat="1" applyFont="1" applyFill="1" applyBorder="1" applyAlignment="1">
      <alignment horizontal="center" vertical="top" wrapText="1"/>
      <protection/>
    </xf>
    <xf numFmtId="49" fontId="10" fillId="32" borderId="0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left" wrapText="1"/>
      <protection/>
    </xf>
    <xf numFmtId="49" fontId="4" fillId="32" borderId="0" xfId="55" applyNumberFormat="1" applyFont="1" applyFill="1" applyBorder="1" applyAlignment="1">
      <alignment horizontal="center"/>
      <protection/>
    </xf>
    <xf numFmtId="0" fontId="10" fillId="32" borderId="0" xfId="55" applyNumberFormat="1" applyFont="1" applyFill="1" applyBorder="1" applyAlignment="1">
      <alignment horizontal="center" vertical="top" wrapText="1"/>
      <protection/>
    </xf>
    <xf numFmtId="0" fontId="9" fillId="32" borderId="0" xfId="55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49" fontId="9" fillId="32" borderId="0" xfId="55" applyNumberFormat="1" applyFont="1" applyFill="1" applyBorder="1" applyAlignment="1">
      <alignment horizontal="center" wrapText="1"/>
      <protection/>
    </xf>
    <xf numFmtId="3" fontId="9" fillId="32" borderId="0" xfId="55" applyNumberFormat="1" applyFont="1" applyFill="1" applyAlignment="1">
      <alignment/>
      <protection/>
    </xf>
    <xf numFmtId="49" fontId="9" fillId="32" borderId="0" xfId="55" applyNumberFormat="1" applyFont="1" applyFill="1" applyBorder="1" applyAlignment="1">
      <alignment horizontal="center" vertical="top" wrapText="1"/>
      <protection/>
    </xf>
    <xf numFmtId="3" fontId="9" fillId="32" borderId="0" xfId="55" applyNumberFormat="1" applyFont="1" applyFill="1" applyAlignment="1">
      <alignment vertical="top"/>
      <protection/>
    </xf>
    <xf numFmtId="0" fontId="4" fillId="0" borderId="0" xfId="0" applyFont="1" applyAlignment="1">
      <alignment/>
    </xf>
    <xf numFmtId="0" fontId="4" fillId="0" borderId="0" xfId="54" applyFont="1" applyFill="1" applyAlignment="1">
      <alignment horizontal="right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0" borderId="0" xfId="53" applyFont="1" applyBorder="1" applyAlignment="1">
      <alignment horizontal="left" vertical="top" wrapText="1"/>
      <protection/>
    </xf>
    <xf numFmtId="16" fontId="9" fillId="32" borderId="0" xfId="55" applyNumberFormat="1" applyFont="1" applyFill="1" applyAlignment="1">
      <alignment/>
      <protection/>
    </xf>
    <xf numFmtId="49" fontId="10" fillId="33" borderId="0" xfId="55" applyNumberFormat="1" applyFont="1" applyFill="1" applyBorder="1" applyAlignment="1">
      <alignment horizontal="center" wrapText="1"/>
      <protection/>
    </xf>
    <xf numFmtId="3" fontId="10" fillId="33" borderId="0" xfId="55" applyNumberFormat="1" applyFont="1" applyFill="1" applyAlignment="1">
      <alignment/>
      <protection/>
    </xf>
    <xf numFmtId="0" fontId="9" fillId="33" borderId="0" xfId="55" applyFont="1" applyFill="1" applyAlignment="1">
      <alignment/>
      <protection/>
    </xf>
    <xf numFmtId="49" fontId="9" fillId="32" borderId="0" xfId="55" applyNumberFormat="1" applyFont="1" applyFill="1" applyAlignment="1">
      <alignment/>
      <protection/>
    </xf>
    <xf numFmtId="0" fontId="4" fillId="32" borderId="14" xfId="55" applyFont="1" applyFill="1" applyBorder="1" applyAlignment="1">
      <alignment horizontal="center" wrapText="1"/>
      <protection/>
    </xf>
    <xf numFmtId="0" fontId="4" fillId="32" borderId="14" xfId="55" applyFont="1" applyFill="1" applyBorder="1" applyAlignment="1">
      <alignment horizontal="center"/>
      <protection/>
    </xf>
    <xf numFmtId="0" fontId="9" fillId="32" borderId="14" xfId="55" applyFont="1" applyFill="1" applyBorder="1" applyAlignment="1">
      <alignment horizontal="center" wrapText="1"/>
      <protection/>
    </xf>
    <xf numFmtId="49" fontId="9" fillId="32" borderId="14" xfId="55" applyNumberFormat="1" applyFont="1" applyFill="1" applyBorder="1" applyAlignment="1">
      <alignment horizontal="center" wrapText="1"/>
      <protection/>
    </xf>
    <xf numFmtId="49" fontId="4" fillId="32" borderId="14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center" wrapText="1"/>
      <protection/>
    </xf>
    <xf numFmtId="49" fontId="4" fillId="32" borderId="0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vertical="center" wrapText="1"/>
    </xf>
    <xf numFmtId="4" fontId="5" fillId="0" borderId="13" xfId="53" applyNumberFormat="1" applyFont="1" applyBorder="1" applyAlignment="1">
      <alignment horizontal="right" wrapText="1"/>
      <protection/>
    </xf>
    <xf numFmtId="4" fontId="2" fillId="0" borderId="0" xfId="53" applyNumberFormat="1" applyFont="1" applyBorder="1" applyAlignment="1">
      <alignment horizontal="right"/>
      <protection/>
    </xf>
    <xf numFmtId="0" fontId="2" fillId="0" borderId="0" xfId="53" applyFont="1" applyBorder="1" applyAlignment="1">
      <alignment horizontal="right"/>
      <protection/>
    </xf>
    <xf numFmtId="4" fontId="5" fillId="0" borderId="0" xfId="53" applyNumberFormat="1" applyFont="1" applyBorder="1" applyAlignment="1">
      <alignment horizontal="right"/>
      <protection/>
    </xf>
    <xf numFmtId="4" fontId="2" fillId="0" borderId="0" xfId="53" applyNumberFormat="1" applyFont="1" applyBorder="1" applyAlignment="1">
      <alignment horizontal="right"/>
      <protection/>
    </xf>
    <xf numFmtId="4" fontId="2" fillId="0" borderId="0" xfId="53" applyNumberFormat="1" applyFont="1" applyBorder="1" applyAlignment="1">
      <alignment horizontal="right"/>
      <protection/>
    </xf>
    <xf numFmtId="0" fontId="3" fillId="0" borderId="14" xfId="0" applyFont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 vertical="center" wrapText="1"/>
    </xf>
    <xf numFmtId="0" fontId="3" fillId="32" borderId="0" xfId="55" applyFont="1" applyFill="1" applyBorder="1" applyAlignment="1">
      <alignment horizontal="left" wrapText="1"/>
      <protection/>
    </xf>
    <xf numFmtId="0" fontId="3" fillId="32" borderId="0" xfId="55" applyFont="1" applyFill="1" applyBorder="1" applyAlignment="1">
      <alignment horizontal="center" wrapText="1"/>
      <protection/>
    </xf>
    <xf numFmtId="49" fontId="3" fillId="32" borderId="0" xfId="55" applyNumberFormat="1" applyFont="1" applyFill="1" applyBorder="1" applyAlignment="1">
      <alignment horizontal="center" wrapText="1"/>
      <protection/>
    </xf>
    <xf numFmtId="4" fontId="3" fillId="32" borderId="0" xfId="55" applyNumberFormat="1" applyFont="1" applyFill="1" applyBorder="1" applyAlignment="1">
      <alignment horizontal="right"/>
      <protection/>
    </xf>
    <xf numFmtId="49" fontId="3" fillId="32" borderId="0" xfId="55" applyNumberFormat="1" applyFont="1" applyFill="1" applyBorder="1" applyAlignment="1">
      <alignment/>
      <protection/>
    </xf>
    <xf numFmtId="49" fontId="4" fillId="32" borderId="0" xfId="55" applyNumberFormat="1" applyFont="1" applyFill="1" applyBorder="1" applyAlignment="1">
      <alignment/>
      <protection/>
    </xf>
    <xf numFmtId="172" fontId="4" fillId="32" borderId="0" xfId="55" applyNumberFormat="1" applyFont="1" applyFill="1" applyBorder="1" applyAlignment="1">
      <alignment/>
      <protection/>
    </xf>
    <xf numFmtId="4" fontId="4" fillId="33" borderId="0" xfId="55" applyNumberFormat="1" applyFont="1" applyFill="1" applyBorder="1" applyAlignment="1">
      <alignment horizontal="right"/>
      <protection/>
    </xf>
    <xf numFmtId="0" fontId="4" fillId="33" borderId="0" xfId="55" applyFont="1" applyFill="1" applyBorder="1" applyAlignment="1">
      <alignment horizontal="left" wrapText="1"/>
      <protection/>
    </xf>
    <xf numFmtId="49" fontId="4" fillId="33" borderId="0" xfId="55" applyNumberFormat="1" applyFont="1" applyFill="1" applyBorder="1" applyAlignment="1">
      <alignment horizontal="center"/>
      <protection/>
    </xf>
    <xf numFmtId="49" fontId="3" fillId="32" borderId="0" xfId="55" applyNumberFormat="1" applyFont="1" applyFill="1" applyBorder="1" applyAlignment="1">
      <alignment horizontal="center"/>
      <protection/>
    </xf>
    <xf numFmtId="0" fontId="3" fillId="32" borderId="0" xfId="55" applyFont="1" applyFill="1" applyBorder="1" applyAlignment="1">
      <alignment/>
      <protection/>
    </xf>
    <xf numFmtId="0" fontId="4" fillId="32" borderId="0" xfId="0" applyFont="1" applyFill="1" applyBorder="1" applyAlignment="1">
      <alignment wrapText="1"/>
    </xf>
    <xf numFmtId="49" fontId="4" fillId="32" borderId="0" xfId="55" applyNumberFormat="1" applyFont="1" applyFill="1" applyBorder="1" applyAlignment="1">
      <alignment horizontal="left" wrapText="1"/>
      <protection/>
    </xf>
    <xf numFmtId="0" fontId="4" fillId="32" borderId="0" xfId="55" applyFont="1" applyFill="1" applyBorder="1" applyAlignment="1">
      <alignment horizontal="left" vertical="top" wrapText="1"/>
      <protection/>
    </xf>
    <xf numFmtId="0" fontId="2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 horizontal="right"/>
    </xf>
    <xf numFmtId="0" fontId="3" fillId="32" borderId="16" xfId="55" applyFont="1" applyFill="1" applyBorder="1" applyAlignment="1">
      <alignment horizontal="center" wrapText="1"/>
      <protection/>
    </xf>
    <xf numFmtId="49" fontId="3" fillId="32" borderId="16" xfId="55" applyNumberFormat="1" applyFont="1" applyFill="1" applyBorder="1" applyAlignment="1">
      <alignment horizontal="center" wrapText="1"/>
      <protection/>
    </xf>
    <xf numFmtId="4" fontId="3" fillId="32" borderId="16" xfId="55" applyNumberFormat="1" applyFont="1" applyFill="1" applyBorder="1" applyAlignment="1">
      <alignment horizontal="right"/>
      <protection/>
    </xf>
    <xf numFmtId="0" fontId="3" fillId="32" borderId="0" xfId="55" applyFont="1" applyFill="1" applyBorder="1" applyAlignment="1">
      <alignment vertical="top" wrapText="1"/>
      <protection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center" vertical="top"/>
    </xf>
    <xf numFmtId="4" fontId="2" fillId="0" borderId="0" xfId="53" applyNumberFormat="1" applyFont="1" applyAlignment="1">
      <alignment vertical="top"/>
      <protection/>
    </xf>
    <xf numFmtId="0" fontId="3" fillId="0" borderId="0" xfId="0" applyFont="1" applyAlignment="1">
      <alignment wrapText="1"/>
    </xf>
    <xf numFmtId="0" fontId="10" fillId="32" borderId="0" xfId="55" applyFont="1" applyFill="1" applyBorder="1" applyAlignment="1">
      <alignment horizontal="center" vertical="top" wrapText="1"/>
      <protection/>
    </xf>
    <xf numFmtId="0" fontId="9" fillId="32" borderId="0" xfId="55" applyFont="1" applyFill="1" applyBorder="1" applyAlignment="1">
      <alignment/>
      <protection/>
    </xf>
    <xf numFmtId="4" fontId="4" fillId="33" borderId="17" xfId="55" applyNumberFormat="1" applyFont="1" applyFill="1" applyBorder="1" applyAlignment="1">
      <alignment horizontal="right"/>
      <protection/>
    </xf>
    <xf numFmtId="0" fontId="9" fillId="33" borderId="0" xfId="55" applyFont="1" applyFill="1" applyBorder="1" applyAlignment="1">
      <alignment/>
      <protection/>
    </xf>
    <xf numFmtId="0" fontId="9" fillId="32" borderId="0" xfId="55" applyFont="1" applyFill="1" applyBorder="1" applyAlignment="1">
      <alignment vertical="top"/>
      <protection/>
    </xf>
    <xf numFmtId="0" fontId="4" fillId="0" borderId="0" xfId="0" applyFont="1" applyAlignment="1">
      <alignment wrapText="1"/>
    </xf>
    <xf numFmtId="4" fontId="3" fillId="33" borderId="0" xfId="55" applyNumberFormat="1" applyFont="1" applyFill="1" applyBorder="1" applyAlignment="1">
      <alignment horizontal="right"/>
      <protection/>
    </xf>
    <xf numFmtId="4" fontId="4" fillId="33" borderId="0" xfId="55" applyNumberFormat="1" applyFont="1" applyFill="1" applyBorder="1" applyAlignment="1">
      <alignment/>
      <protection/>
    </xf>
    <xf numFmtId="4" fontId="4" fillId="33" borderId="0" xfId="0" applyNumberFormat="1" applyFont="1" applyFill="1" applyBorder="1" applyAlignment="1">
      <alignment horizontal="right"/>
    </xf>
    <xf numFmtId="49" fontId="10" fillId="33" borderId="0" xfId="55" applyNumberFormat="1" applyFont="1" applyFill="1" applyBorder="1" applyAlignment="1">
      <alignment horizontal="center" vertical="top" wrapText="1"/>
      <protection/>
    </xf>
    <xf numFmtId="3" fontId="9" fillId="33" borderId="0" xfId="55" applyNumberFormat="1" applyFont="1" applyFill="1" applyAlignment="1">
      <alignment/>
      <protection/>
    </xf>
    <xf numFmtId="0" fontId="3" fillId="33" borderId="0" xfId="55" applyFont="1" applyFill="1" applyBorder="1" applyAlignment="1">
      <alignment horizontal="left" wrapText="1"/>
      <protection/>
    </xf>
    <xf numFmtId="49" fontId="9" fillId="33" borderId="0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/>
      <protection/>
    </xf>
    <xf numFmtId="4" fontId="2" fillId="33" borderId="0" xfId="53" applyNumberFormat="1" applyFont="1" applyFill="1" applyBorder="1" applyAlignment="1">
      <alignment horizontal="right"/>
      <protection/>
    </xf>
    <xf numFmtId="0" fontId="4" fillId="33" borderId="0" xfId="55" applyFont="1" applyFill="1" applyAlignment="1">
      <alignment/>
      <protection/>
    </xf>
    <xf numFmtId="4" fontId="4" fillId="33" borderId="0" xfId="55" applyNumberFormat="1" applyFont="1" applyFill="1" applyAlignment="1">
      <alignment/>
      <protection/>
    </xf>
    <xf numFmtId="0" fontId="4" fillId="33" borderId="0" xfId="54" applyFont="1" applyFill="1" applyAlignment="1">
      <alignment horizontal="right"/>
      <protection/>
    </xf>
    <xf numFmtId="4" fontId="3" fillId="33" borderId="16" xfId="55" applyNumberFormat="1" applyFont="1" applyFill="1" applyBorder="1" applyAlignment="1">
      <alignment horizontal="right"/>
      <protection/>
    </xf>
    <xf numFmtId="4" fontId="3" fillId="33" borderId="0" xfId="55" applyNumberFormat="1" applyFont="1" applyFill="1" applyBorder="1" applyAlignment="1">
      <alignment/>
      <protection/>
    </xf>
    <xf numFmtId="0" fontId="3" fillId="32" borderId="0" xfId="55" applyFont="1" applyFill="1" applyAlignment="1">
      <alignment vertical="top" wrapText="1"/>
      <protection/>
    </xf>
    <xf numFmtId="0" fontId="2" fillId="32" borderId="0" xfId="53" applyFont="1" applyFill="1" applyAlignment="1">
      <alignment/>
      <protection/>
    </xf>
    <xf numFmtId="0" fontId="2" fillId="32" borderId="0" xfId="53" applyFont="1" applyFill="1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2" fontId="4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 vertical="top" wrapText="1"/>
    </xf>
    <xf numFmtId="0" fontId="10" fillId="32" borderId="0" xfId="55" applyFont="1" applyFill="1" applyAlignment="1">
      <alignment/>
      <protection/>
    </xf>
    <xf numFmtId="4" fontId="10" fillId="32" borderId="0" xfId="55" applyNumberFormat="1" applyFont="1" applyFill="1" applyAlignment="1">
      <alignment horizontal="center"/>
      <protection/>
    </xf>
    <xf numFmtId="4" fontId="4" fillId="0" borderId="0" xfId="0" applyNumberFormat="1" applyFont="1" applyBorder="1" applyAlignment="1">
      <alignment horizontal="center" vertical="center"/>
    </xf>
    <xf numFmtId="4" fontId="4" fillId="33" borderId="0" xfId="55" applyNumberFormat="1" applyFont="1" applyFill="1" applyAlignment="1">
      <alignment horizontal="right"/>
      <protection/>
    </xf>
    <xf numFmtId="0" fontId="4" fillId="33" borderId="0" xfId="0" applyFont="1" applyFill="1" applyBorder="1" applyAlignment="1">
      <alignment wrapText="1"/>
    </xf>
    <xf numFmtId="0" fontId="3" fillId="33" borderId="0" xfId="55" applyFont="1" applyFill="1" applyBorder="1" applyAlignment="1">
      <alignment horizontal="center" wrapText="1"/>
      <protection/>
    </xf>
    <xf numFmtId="3" fontId="9" fillId="32" borderId="0" xfId="55" applyNumberFormat="1" applyFont="1" applyFill="1" applyAlignment="1">
      <alignment horizontal="center"/>
      <protection/>
    </xf>
    <xf numFmtId="0" fontId="10" fillId="33" borderId="0" xfId="55" applyFont="1" applyFill="1" applyBorder="1" applyAlignment="1">
      <alignment horizontal="center" vertical="top" wrapText="1"/>
      <protection/>
    </xf>
    <xf numFmtId="49" fontId="3" fillId="33" borderId="0" xfId="55" applyNumberFormat="1" applyFont="1" applyFill="1" applyBorder="1" applyAlignment="1">
      <alignment horizontal="center" wrapText="1"/>
      <protection/>
    </xf>
    <xf numFmtId="0" fontId="10" fillId="33" borderId="0" xfId="55" applyFont="1" applyFill="1" applyBorder="1" applyAlignment="1">
      <alignment horizontal="center" wrapText="1"/>
      <protection/>
    </xf>
    <xf numFmtId="49" fontId="3" fillId="33" borderId="0" xfId="55" applyNumberFormat="1" applyFont="1" applyFill="1" applyBorder="1" applyAlignment="1">
      <alignment/>
      <protection/>
    </xf>
    <xf numFmtId="49" fontId="4" fillId="33" borderId="0" xfId="55" applyNumberFormat="1" applyFont="1" applyFill="1" applyBorder="1" applyAlignment="1">
      <alignment/>
      <protection/>
    </xf>
    <xf numFmtId="172" fontId="4" fillId="33" borderId="0" xfId="55" applyNumberFormat="1" applyFont="1" applyFill="1" applyBorder="1" applyAlignment="1">
      <alignment/>
      <protection/>
    </xf>
    <xf numFmtId="0" fontId="4" fillId="33" borderId="0" xfId="0" applyFont="1" applyFill="1" applyBorder="1" applyAlignment="1">
      <alignment horizontal="justify"/>
    </xf>
    <xf numFmtId="49" fontId="3" fillId="33" borderId="0" xfId="55" applyNumberFormat="1" applyFont="1" applyFill="1" applyBorder="1" applyAlignment="1">
      <alignment horizontal="center"/>
      <protection/>
    </xf>
    <xf numFmtId="49" fontId="9" fillId="33" borderId="0" xfId="55" applyNumberFormat="1" applyFont="1" applyFill="1" applyBorder="1" applyAlignment="1">
      <alignment horizontal="center" vertical="top" wrapText="1"/>
      <protection/>
    </xf>
    <xf numFmtId="0" fontId="3" fillId="33" borderId="0" xfId="55" applyFont="1" applyFill="1" applyBorder="1" applyAlignment="1">
      <alignment wrapText="1"/>
      <protection/>
    </xf>
    <xf numFmtId="0" fontId="3" fillId="33" borderId="0" xfId="55" applyFont="1" applyFill="1" applyBorder="1" applyAlignment="1">
      <alignment/>
      <protection/>
    </xf>
    <xf numFmtId="49" fontId="4" fillId="33" borderId="0" xfId="55" applyNumberFormat="1" applyFont="1" applyFill="1" applyBorder="1" applyAlignment="1">
      <alignment horizontal="left" wrapText="1"/>
      <protection/>
    </xf>
    <xf numFmtId="9" fontId="4" fillId="33" borderId="0" xfId="61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10" fillId="33" borderId="0" xfId="55" applyNumberFormat="1" applyFont="1" applyFill="1" applyBorder="1" applyAlignment="1">
      <alignment horizontal="center" vertical="top" wrapText="1"/>
      <protection/>
    </xf>
    <xf numFmtId="0" fontId="4" fillId="33" borderId="17" xfId="55" applyFont="1" applyFill="1" applyBorder="1" applyAlignment="1">
      <alignment horizontal="left" wrapText="1"/>
      <protection/>
    </xf>
    <xf numFmtId="0" fontId="4" fillId="33" borderId="17" xfId="0" applyFont="1" applyFill="1" applyBorder="1" applyAlignment="1">
      <alignment horizontal="left" wrapText="1"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55" applyNumberFormat="1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wrapText="1"/>
    </xf>
    <xf numFmtId="49" fontId="4" fillId="33" borderId="14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right" shrinkToFit="1"/>
    </xf>
    <xf numFmtId="4" fontId="9" fillId="32" borderId="0" xfId="55" applyNumberFormat="1" applyFont="1" applyFill="1" applyAlignment="1">
      <alignment horizontal="center"/>
      <protection/>
    </xf>
    <xf numFmtId="0" fontId="4" fillId="33" borderId="14" xfId="55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2" fontId="4" fillId="32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distributed"/>
    </xf>
    <xf numFmtId="49" fontId="4" fillId="32" borderId="0" xfId="0" applyNumberFormat="1" applyFont="1" applyFill="1" applyBorder="1" applyAlignment="1">
      <alignment horizontal="left" vertical="top" wrapText="1"/>
    </xf>
    <xf numFmtId="0" fontId="12" fillId="32" borderId="0" xfId="0" applyFont="1" applyFill="1" applyAlignment="1">
      <alignment horizontal="left" vertical="top" wrapText="1"/>
    </xf>
    <xf numFmtId="49" fontId="2" fillId="0" borderId="0" xfId="53" applyNumberFormat="1" applyFont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49" fontId="5" fillId="0" borderId="0" xfId="53" applyNumberFormat="1" applyFont="1" applyBorder="1" applyAlignment="1">
      <alignment horizontal="left" vertical="top" wrapText="1"/>
      <protection/>
    </xf>
    <xf numFmtId="49" fontId="2" fillId="0" borderId="0" xfId="53" applyNumberFormat="1" applyFont="1" applyBorder="1" applyAlignment="1">
      <alignment horizontal="left" vertical="top" wrapText="1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vertical="top" wrapText="1"/>
      <protection/>
    </xf>
    <xf numFmtId="0" fontId="9" fillId="33" borderId="0" xfId="55" applyFont="1" applyFill="1" applyBorder="1" applyAlignment="1">
      <alignment horizontal="center" vertical="top"/>
      <protection/>
    </xf>
    <xf numFmtId="0" fontId="9" fillId="33" borderId="0" xfId="55" applyFont="1" applyFill="1" applyBorder="1" applyAlignment="1">
      <alignment horizontal="left"/>
      <protection/>
    </xf>
    <xf numFmtId="3" fontId="10" fillId="33" borderId="0" xfId="55" applyNumberFormat="1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10" fillId="33" borderId="0" xfId="55" applyFont="1" applyFill="1" applyBorder="1">
      <alignment/>
      <protection/>
    </xf>
    <xf numFmtId="3" fontId="10" fillId="33" borderId="0" xfId="55" applyNumberFormat="1" applyFont="1" applyFill="1">
      <alignment/>
      <protection/>
    </xf>
    <xf numFmtId="0" fontId="9" fillId="33" borderId="0" xfId="55" applyFont="1" applyFill="1">
      <alignment/>
      <protection/>
    </xf>
    <xf numFmtId="3" fontId="10" fillId="33" borderId="0" xfId="55" applyNumberFormat="1" applyFont="1" applyFill="1" applyAlignment="1">
      <alignment horizontal="center" vertical="center"/>
      <protection/>
    </xf>
    <xf numFmtId="0" fontId="9" fillId="33" borderId="0" xfId="55" applyFont="1" applyFill="1" applyAlignment="1">
      <alignment horizontal="center" vertical="center"/>
      <protection/>
    </xf>
    <xf numFmtId="49" fontId="4" fillId="33" borderId="14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 wrapText="1"/>
      <protection/>
    </xf>
    <xf numFmtId="49" fontId="4" fillId="33" borderId="0" xfId="55" applyNumberFormat="1" applyFont="1" applyFill="1" applyBorder="1" applyAlignment="1">
      <alignment horizontal="center" wrapText="1"/>
      <protection/>
    </xf>
    <xf numFmtId="4" fontId="10" fillId="33" borderId="0" xfId="55" applyNumberFormat="1" applyFont="1" applyFill="1" applyAlignment="1">
      <alignment horizontal="center"/>
      <protection/>
    </xf>
    <xf numFmtId="3" fontId="10" fillId="33" borderId="0" xfId="55" applyNumberFormat="1" applyFont="1" applyFill="1" applyAlignment="1">
      <alignment horizontal="center"/>
      <protection/>
    </xf>
    <xf numFmtId="0" fontId="9" fillId="33" borderId="0" xfId="55" applyFont="1" applyFill="1" applyAlignment="1">
      <alignment horizontal="center"/>
      <protection/>
    </xf>
    <xf numFmtId="0" fontId="10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 horizontal="left" vertical="top" wrapText="1"/>
      <protection/>
    </xf>
    <xf numFmtId="3" fontId="10" fillId="33" borderId="0" xfId="55" applyNumberFormat="1" applyFont="1" applyFill="1" applyAlignment="1">
      <alignment vertical="top"/>
      <protection/>
    </xf>
    <xf numFmtId="0" fontId="9" fillId="33" borderId="0" xfId="55" applyFont="1" applyFill="1" applyAlignment="1">
      <alignment vertical="top"/>
      <protection/>
    </xf>
    <xf numFmtId="0" fontId="9" fillId="33" borderId="0" xfId="55" applyFont="1" applyFill="1" applyAlignment="1">
      <alignment horizontal="center" vertical="top"/>
      <protection/>
    </xf>
    <xf numFmtId="49" fontId="4" fillId="33" borderId="0" xfId="0" applyNumberFormat="1" applyFont="1" applyFill="1" applyBorder="1" applyAlignment="1">
      <alignment horizontal="center"/>
    </xf>
    <xf numFmtId="3" fontId="9" fillId="33" borderId="0" xfId="55" applyNumberFormat="1" applyFont="1" applyFill="1">
      <alignment/>
      <protection/>
    </xf>
    <xf numFmtId="0" fontId="4" fillId="33" borderId="0" xfId="55" applyFont="1" applyFill="1" applyAlignment="1">
      <alignment horizontal="center" vertical="top"/>
      <protection/>
    </xf>
    <xf numFmtId="0" fontId="4" fillId="33" borderId="0" xfId="55" applyFont="1" applyFill="1" applyBorder="1" applyAlignment="1">
      <alignment/>
      <protection/>
    </xf>
    <xf numFmtId="3" fontId="3" fillId="33" borderId="0" xfId="55" applyNumberFormat="1" applyFont="1" applyFill="1">
      <alignment/>
      <protection/>
    </xf>
    <xf numFmtId="0" fontId="4" fillId="33" borderId="0" xfId="55" applyFont="1" applyFill="1">
      <alignment/>
      <protection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 horizontal="left" vertical="top" wrapText="1"/>
      <protection/>
    </xf>
    <xf numFmtId="49" fontId="4" fillId="33" borderId="0" xfId="55" applyNumberFormat="1" applyFont="1" applyFill="1" applyAlignment="1">
      <alignment/>
      <protection/>
    </xf>
    <xf numFmtId="49" fontId="4" fillId="33" borderId="0" xfId="55" applyNumberFormat="1" applyFont="1" applyFill="1" applyAlignment="1">
      <alignment horizontal="left" wrapText="1"/>
      <protection/>
    </xf>
    <xf numFmtId="0" fontId="4" fillId="33" borderId="0" xfId="0" applyFont="1" applyFill="1" applyAlignment="1">
      <alignment/>
    </xf>
    <xf numFmtId="0" fontId="4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left"/>
      <protection/>
    </xf>
    <xf numFmtId="49" fontId="9" fillId="33" borderId="0" xfId="55" applyNumberFormat="1" applyFont="1" applyFill="1" applyAlignment="1">
      <alignment/>
      <protection/>
    </xf>
    <xf numFmtId="0" fontId="4" fillId="0" borderId="0" xfId="0" applyFont="1" applyBorder="1" applyAlignment="1">
      <alignment/>
    </xf>
    <xf numFmtId="0" fontId="2" fillId="0" borderId="0" xfId="53" applyFont="1" applyBorder="1" applyAlignment="1">
      <alignment vertical="top" wrapText="1"/>
      <protection/>
    </xf>
    <xf numFmtId="0" fontId="4" fillId="32" borderId="0" xfId="55" applyFont="1" applyFill="1" applyBorder="1" applyAlignment="1">
      <alignment horizontal="left" vertical="center" wrapText="1"/>
      <protection/>
    </xf>
    <xf numFmtId="0" fontId="4" fillId="33" borderId="14" xfId="55" applyFont="1" applyFill="1" applyBorder="1" applyAlignment="1">
      <alignment horizontal="center" wrapText="1"/>
      <protection/>
    </xf>
    <xf numFmtId="0" fontId="4" fillId="33" borderId="14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 wrapText="1"/>
      <protection/>
    </xf>
    <xf numFmtId="0" fontId="4" fillId="33" borderId="0" xfId="55" applyFont="1" applyFill="1" applyAlignment="1">
      <alignment horizontal="left"/>
      <protection/>
    </xf>
    <xf numFmtId="0" fontId="3" fillId="33" borderId="0" xfId="55" applyFont="1" applyFill="1" applyBorder="1" applyAlignment="1">
      <alignment horizontal="center" vertical="top"/>
      <protection/>
    </xf>
    <xf numFmtId="0" fontId="4" fillId="33" borderId="0" xfId="55" applyFont="1" applyFill="1" applyBorder="1" applyAlignment="1">
      <alignment horizontal="center" vertical="top"/>
      <protection/>
    </xf>
    <xf numFmtId="172" fontId="4" fillId="33" borderId="0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right"/>
      <protection/>
    </xf>
    <xf numFmtId="0" fontId="4" fillId="33" borderId="18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 vertical="top" wrapText="1"/>
      <protection/>
    </xf>
    <xf numFmtId="49" fontId="3" fillId="33" borderId="0" xfId="55" applyNumberFormat="1" applyFont="1" applyFill="1" applyBorder="1" applyAlignment="1">
      <alignment horizontal="center" vertical="top" wrapText="1"/>
      <protection/>
    </xf>
    <xf numFmtId="49" fontId="4" fillId="33" borderId="0" xfId="55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top"/>
    </xf>
    <xf numFmtId="0" fontId="4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wrapText="1"/>
    </xf>
    <xf numFmtId="0" fontId="56" fillId="33" borderId="0" xfId="0" applyFont="1" applyFill="1" applyAlignment="1">
      <alignment vertical="top" wrapText="1"/>
    </xf>
    <xf numFmtId="0" fontId="57" fillId="33" borderId="0" xfId="42" applyFont="1" applyFill="1" applyAlignment="1">
      <alignment horizontal="justify" vertical="top"/>
    </xf>
    <xf numFmtId="0" fontId="4" fillId="33" borderId="0" xfId="0" applyFont="1" applyFill="1" applyAlignment="1">
      <alignment horizontal="justify"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distributed"/>
    </xf>
    <xf numFmtId="0" fontId="4" fillId="33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/>
      <protection/>
    </xf>
    <xf numFmtId="0" fontId="4" fillId="33" borderId="19" xfId="0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2" fillId="0" borderId="0" xfId="53" applyNumberFormat="1" applyFont="1" applyAlignment="1">
      <alignment horizontal="left" vertical="top" wrapText="1"/>
      <protection/>
    </xf>
    <xf numFmtId="49" fontId="5" fillId="0" borderId="0" xfId="53" applyNumberFormat="1" applyFont="1" applyBorder="1" applyAlignment="1">
      <alignment horizontal="left" vertical="top" wrapText="1"/>
      <protection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left"/>
      <protection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/>
      <protection/>
    </xf>
    <xf numFmtId="0" fontId="58" fillId="0" borderId="0" xfId="0" applyFont="1" applyAlignment="1">
      <alignment wrapText="1"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/>
      <protection/>
    </xf>
    <xf numFmtId="4" fontId="2" fillId="0" borderId="0" xfId="53" applyNumberFormat="1" applyFont="1" applyBorder="1" applyAlignment="1">
      <alignment horizontal="right" vertical="center"/>
      <protection/>
    </xf>
    <xf numFmtId="0" fontId="5" fillId="0" borderId="0" xfId="53" applyFont="1" applyBorder="1" applyAlignment="1">
      <alignment horizontal="center" wrapText="1"/>
      <protection/>
    </xf>
    <xf numFmtId="0" fontId="4" fillId="33" borderId="0" xfId="55" applyFont="1" applyFill="1" applyAlignment="1">
      <alignment horizontal="left" wrapText="1"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horizontal="left" wrapText="1"/>
      <protection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3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6" fillId="0" borderId="0" xfId="53" applyFont="1" applyAlignment="1">
      <alignment horizontal="justify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2" fillId="0" borderId="22" xfId="53" applyFont="1" applyBorder="1" applyAlignment="1">
      <alignment horizontal="justify" vertical="center" wrapText="1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horizontal="left" wrapText="1"/>
      <protection/>
    </xf>
    <xf numFmtId="49" fontId="2" fillId="0" borderId="0" xfId="53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 wrapText="1"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 horizontal="left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4" fillId="33" borderId="0" xfId="55" applyFont="1" applyFill="1" applyAlignment="1">
      <alignment/>
      <protection/>
    </xf>
    <xf numFmtId="0" fontId="2" fillId="0" borderId="23" xfId="53" applyFont="1" applyBorder="1" applyAlignment="1">
      <alignment horizontal="center" vertical="center" wrapText="1"/>
      <protection/>
    </xf>
    <xf numFmtId="0" fontId="9" fillId="32" borderId="19" xfId="55" applyFont="1" applyFill="1" applyBorder="1" applyAlignment="1">
      <alignment horizontal="center" vertical="center" wrapText="1"/>
      <protection/>
    </xf>
    <xf numFmtId="0" fontId="9" fillId="32" borderId="17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wrapText="1"/>
      <protection/>
    </xf>
    <xf numFmtId="0" fontId="4" fillId="33" borderId="14" xfId="55" applyFont="1" applyFill="1" applyBorder="1" applyAlignment="1">
      <alignment horizontal="center"/>
      <protection/>
    </xf>
    <xf numFmtId="0" fontId="3" fillId="32" borderId="0" xfId="55" applyFont="1" applyFill="1" applyAlignment="1">
      <alignment horizontal="center" wrapText="1"/>
      <protection/>
    </xf>
    <xf numFmtId="0" fontId="2" fillId="33" borderId="0" xfId="53" applyFont="1" applyFill="1" applyBorder="1" applyAlignment="1">
      <alignment horizontal="left"/>
      <protection/>
    </xf>
    <xf numFmtId="0" fontId="2" fillId="33" borderId="0" xfId="53" applyFont="1" applyFill="1" applyBorder="1" applyAlignment="1">
      <alignment horizontal="left"/>
      <protection/>
    </xf>
    <xf numFmtId="0" fontId="4" fillId="33" borderId="0" xfId="0" applyFont="1" applyFill="1" applyAlignment="1">
      <alignment horizontal="left" wrapText="1"/>
    </xf>
    <xf numFmtId="0" fontId="3" fillId="33" borderId="0" xfId="55" applyFont="1" applyFill="1" applyBorder="1" applyAlignment="1">
      <alignment horizontal="center" wrapText="1"/>
      <protection/>
    </xf>
    <xf numFmtId="0" fontId="2" fillId="32" borderId="0" xfId="53" applyFont="1" applyFill="1" applyAlignment="1">
      <alignment horizontal="left"/>
      <protection/>
    </xf>
    <xf numFmtId="0" fontId="2" fillId="32" borderId="0" xfId="53" applyFont="1" applyFill="1" applyAlignment="1">
      <alignment horizontal="left"/>
      <protection/>
    </xf>
    <xf numFmtId="0" fontId="2" fillId="32" borderId="0" xfId="53" applyFont="1" applyFill="1" applyAlignment="1">
      <alignment horizontal="left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7" fillId="0" borderId="0" xfId="53" applyFont="1" applyAlignment="1">
      <alignment horizontal="left"/>
      <protection/>
    </xf>
    <xf numFmtId="0" fontId="17" fillId="0" borderId="0" xfId="53" applyFont="1" applyAlignment="1">
      <alignment horizontal="left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2" fontId="4" fillId="0" borderId="15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3267075</xdr:colOff>
      <xdr:row>9</xdr:row>
      <xdr:rowOff>495300</xdr:rowOff>
    </xdr:from>
    <xdr:ext cx="3905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43300" y="24860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3371850</xdr:colOff>
      <xdr:row>9</xdr:row>
      <xdr:rowOff>495300</xdr:rowOff>
    </xdr:from>
    <xdr:ext cx="57150" cy="190500"/>
    <xdr:sp fLocksText="0">
      <xdr:nvSpPr>
        <xdr:cNvPr id="2" name="TextBox 1"/>
        <xdr:cNvSpPr txBox="1">
          <a:spLocks noChangeArrowheads="1"/>
        </xdr:cNvSpPr>
      </xdr:nvSpPr>
      <xdr:spPr>
        <a:xfrm>
          <a:off x="3648075" y="24860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41175.2/" TargetMode="External" /><Relationship Id="rId2" Type="http://schemas.openxmlformats.org/officeDocument/2006/relationships/hyperlink" Target="http://ivo.garant.ru/document/redirect/70353464/2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97"/>
  <sheetViews>
    <sheetView view="pageBreakPreview" zoomScale="85" zoomScaleSheetLayoutView="85" workbookViewId="0" topLeftCell="A90">
      <selection activeCell="C99" sqref="C99"/>
    </sheetView>
  </sheetViews>
  <sheetFormatPr defaultColWidth="9.140625" defaultRowHeight="12.75"/>
  <cols>
    <col min="1" max="1" width="10.28125" style="13" customWidth="1"/>
    <col min="2" max="2" width="29.57421875" style="13" customWidth="1"/>
    <col min="3" max="3" width="47.7109375" style="13" customWidth="1"/>
    <col min="4" max="16384" width="9.140625" style="13" customWidth="1"/>
  </cols>
  <sheetData>
    <row r="1" ht="18.75">
      <c r="C1" s="214" t="s">
        <v>291</v>
      </c>
    </row>
    <row r="2" ht="18.75">
      <c r="C2" s="214" t="s">
        <v>630</v>
      </c>
    </row>
    <row r="3" ht="18.75">
      <c r="C3" s="214" t="s">
        <v>492</v>
      </c>
    </row>
    <row r="4" ht="18.75">
      <c r="C4" s="214" t="s">
        <v>186</v>
      </c>
    </row>
    <row r="5" spans="1:4" ht="18.75">
      <c r="A5" s="1"/>
      <c r="B5" s="1"/>
      <c r="C5" s="215" t="s">
        <v>629</v>
      </c>
      <c r="D5" s="3"/>
    </row>
    <row r="6" spans="1:4" ht="17.25" customHeight="1">
      <c r="A6" s="1"/>
      <c r="B6" s="1"/>
      <c r="C6" s="214" t="s">
        <v>590</v>
      </c>
      <c r="D6" s="3"/>
    </row>
    <row r="7" spans="1:4" ht="15.75" customHeight="1">
      <c r="A7" s="1"/>
      <c r="B7" s="1"/>
      <c r="C7" s="214" t="s">
        <v>492</v>
      </c>
      <c r="D7" s="3"/>
    </row>
    <row r="8" spans="1:4" ht="17.25" customHeight="1">
      <c r="A8" s="1"/>
      <c r="B8" s="1"/>
      <c r="C8" s="214" t="s">
        <v>186</v>
      </c>
      <c r="D8" s="3"/>
    </row>
    <row r="9" spans="1:4" ht="36.75" customHeight="1">
      <c r="A9" s="1"/>
      <c r="B9" s="1"/>
      <c r="C9" s="215" t="s">
        <v>648</v>
      </c>
      <c r="D9" s="3"/>
    </row>
    <row r="10" spans="1:3" ht="114.75" customHeight="1" thickBot="1">
      <c r="A10" s="323" t="s">
        <v>612</v>
      </c>
      <c r="B10" s="323"/>
      <c r="C10" s="323"/>
    </row>
    <row r="11" spans="1:3" ht="38.25" customHeight="1" thickBot="1">
      <c r="A11" s="324" t="s">
        <v>13</v>
      </c>
      <c r="B11" s="325"/>
      <c r="C11" s="326" t="s">
        <v>14</v>
      </c>
    </row>
    <row r="12" spans="1:3" ht="219" customHeight="1" thickBot="1">
      <c r="A12" s="5" t="s">
        <v>20</v>
      </c>
      <c r="B12" s="5" t="s">
        <v>15</v>
      </c>
      <c r="C12" s="327"/>
    </row>
    <row r="13" spans="1:3" ht="18.75" customHeight="1" thickBot="1">
      <c r="A13" s="6">
        <v>1</v>
      </c>
      <c r="B13" s="7">
        <v>2</v>
      </c>
      <c r="C13" s="8">
        <v>3</v>
      </c>
    </row>
    <row r="14" spans="1:3" ht="33.75" customHeight="1">
      <c r="A14" s="10">
        <v>816</v>
      </c>
      <c r="B14" s="10"/>
      <c r="C14" s="268" t="s">
        <v>573</v>
      </c>
    </row>
    <row r="15" spans="1:3" ht="128.25" customHeight="1">
      <c r="A15" s="10">
        <v>816</v>
      </c>
      <c r="B15" s="10" t="s">
        <v>543</v>
      </c>
      <c r="C15" s="288" t="s">
        <v>609</v>
      </c>
    </row>
    <row r="16" spans="1:3" s="129" customFormat="1" ht="42" customHeight="1">
      <c r="A16" s="130">
        <v>821</v>
      </c>
      <c r="B16" s="132"/>
      <c r="C16" s="199" t="s">
        <v>537</v>
      </c>
    </row>
    <row r="17" spans="1:3" s="129" customFormat="1" ht="129.75" customHeight="1">
      <c r="A17" s="198">
        <v>821</v>
      </c>
      <c r="B17" s="274" t="s">
        <v>543</v>
      </c>
      <c r="C17" s="275" t="s">
        <v>609</v>
      </c>
    </row>
    <row r="18" spans="1:3" s="129" customFormat="1" ht="57" customHeight="1">
      <c r="A18" s="130">
        <v>992</v>
      </c>
      <c r="B18" s="60"/>
      <c r="C18" s="202" t="s">
        <v>523</v>
      </c>
    </row>
    <row r="19" spans="1:3" s="129" customFormat="1" ht="83.25" customHeight="1" hidden="1">
      <c r="A19" s="131">
        <v>992</v>
      </c>
      <c r="B19" s="60" t="s">
        <v>188</v>
      </c>
      <c r="C19" s="203" t="s">
        <v>514</v>
      </c>
    </row>
    <row r="20" spans="1:3" s="129" customFormat="1" ht="90.75" customHeight="1" hidden="1">
      <c r="A20" s="131">
        <v>992</v>
      </c>
      <c r="B20" s="60" t="s">
        <v>189</v>
      </c>
      <c r="C20" s="203" t="s">
        <v>515</v>
      </c>
    </row>
    <row r="21" spans="1:3" s="129" customFormat="1" ht="145.5" customHeight="1">
      <c r="A21" s="131">
        <v>992</v>
      </c>
      <c r="B21" s="60" t="s">
        <v>16</v>
      </c>
      <c r="C21" s="204" t="s">
        <v>18</v>
      </c>
    </row>
    <row r="22" spans="1:3" s="129" customFormat="1" ht="93" customHeight="1">
      <c r="A22" s="131">
        <v>992</v>
      </c>
      <c r="B22" s="60" t="s">
        <v>292</v>
      </c>
      <c r="C22" s="204" t="s">
        <v>574</v>
      </c>
    </row>
    <row r="23" spans="1:3" s="129" customFormat="1" ht="56.25">
      <c r="A23" s="131">
        <v>992</v>
      </c>
      <c r="B23" s="60" t="s">
        <v>293</v>
      </c>
      <c r="C23" s="200" t="s">
        <v>346</v>
      </c>
    </row>
    <row r="24" spans="1:3" s="129" customFormat="1" ht="90.75" customHeight="1">
      <c r="A24" s="131">
        <v>992</v>
      </c>
      <c r="B24" s="60" t="s">
        <v>294</v>
      </c>
      <c r="C24" s="204" t="s">
        <v>347</v>
      </c>
    </row>
    <row r="25" spans="1:3" s="129" customFormat="1" ht="79.5" customHeight="1">
      <c r="A25" s="131">
        <v>992</v>
      </c>
      <c r="B25" s="60" t="s">
        <v>295</v>
      </c>
      <c r="C25" s="204" t="s">
        <v>348</v>
      </c>
    </row>
    <row r="26" spans="1:3" s="129" customFormat="1" ht="129" customHeight="1">
      <c r="A26" s="131">
        <v>992</v>
      </c>
      <c r="B26" s="60" t="s">
        <v>296</v>
      </c>
      <c r="C26" s="204" t="s">
        <v>349</v>
      </c>
    </row>
    <row r="27" spans="1:3" s="129" customFormat="1" ht="131.25">
      <c r="A27" s="131">
        <v>992</v>
      </c>
      <c r="B27" s="60" t="s">
        <v>297</v>
      </c>
      <c r="C27" s="204" t="s">
        <v>350</v>
      </c>
    </row>
    <row r="28" spans="1:3" s="129" customFormat="1" ht="129" customHeight="1">
      <c r="A28" s="131">
        <v>992</v>
      </c>
      <c r="B28" s="60" t="s">
        <v>17</v>
      </c>
      <c r="C28" s="204" t="s">
        <v>351</v>
      </c>
    </row>
    <row r="29" spans="1:3" s="129" customFormat="1" ht="75" customHeight="1">
      <c r="A29" s="131">
        <v>992</v>
      </c>
      <c r="B29" s="60" t="s">
        <v>298</v>
      </c>
      <c r="C29" s="204" t="s">
        <v>352</v>
      </c>
    </row>
    <row r="30" spans="1:3" s="129" customFormat="1" ht="135" customHeight="1">
      <c r="A30" s="131">
        <v>992</v>
      </c>
      <c r="B30" s="60" t="s">
        <v>299</v>
      </c>
      <c r="C30" s="204" t="s">
        <v>464</v>
      </c>
    </row>
    <row r="31" spans="1:3" s="129" customFormat="1" ht="112.5">
      <c r="A31" s="131">
        <v>992</v>
      </c>
      <c r="B31" s="60" t="s">
        <v>300</v>
      </c>
      <c r="C31" s="204" t="s">
        <v>353</v>
      </c>
    </row>
    <row r="32" spans="1:3" s="129" customFormat="1" ht="170.25" customHeight="1">
      <c r="A32" s="131">
        <v>992</v>
      </c>
      <c r="B32" s="60" t="s">
        <v>301</v>
      </c>
      <c r="C32" s="204" t="s">
        <v>575</v>
      </c>
    </row>
    <row r="33" spans="1:3" s="129" customFormat="1" ht="76.5" customHeight="1">
      <c r="A33" s="131">
        <v>992</v>
      </c>
      <c r="B33" s="60" t="s">
        <v>302</v>
      </c>
      <c r="C33" s="204" t="s">
        <v>354</v>
      </c>
    </row>
    <row r="34" spans="1:3" s="129" customFormat="1" ht="79.5" customHeight="1">
      <c r="A34" s="131">
        <v>992</v>
      </c>
      <c r="B34" s="60" t="s">
        <v>303</v>
      </c>
      <c r="C34" s="204" t="s">
        <v>355</v>
      </c>
    </row>
    <row r="35" spans="1:3" s="129" customFormat="1" ht="149.25" customHeight="1">
      <c r="A35" s="131">
        <v>992</v>
      </c>
      <c r="B35" s="60" t="s">
        <v>19</v>
      </c>
      <c r="C35" s="204" t="s">
        <v>356</v>
      </c>
    </row>
    <row r="36" spans="1:3" s="129" customFormat="1" ht="54" customHeight="1">
      <c r="A36" s="131">
        <v>992</v>
      </c>
      <c r="B36" s="131" t="s">
        <v>135</v>
      </c>
      <c r="C36" s="200" t="s">
        <v>357</v>
      </c>
    </row>
    <row r="37" spans="1:3" ht="77.25" customHeight="1">
      <c r="A37" s="131">
        <v>992</v>
      </c>
      <c r="B37" s="131" t="s">
        <v>136</v>
      </c>
      <c r="C37" s="200" t="s">
        <v>358</v>
      </c>
    </row>
    <row r="38" spans="1:3" ht="37.5" customHeight="1">
      <c r="A38" s="131">
        <v>992</v>
      </c>
      <c r="B38" s="131" t="s">
        <v>137</v>
      </c>
      <c r="C38" s="200" t="s">
        <v>359</v>
      </c>
    </row>
    <row r="39" spans="1:3" ht="57" customHeight="1">
      <c r="A39" s="131">
        <v>992</v>
      </c>
      <c r="B39" s="131" t="s">
        <v>304</v>
      </c>
      <c r="C39" s="200" t="s">
        <v>360</v>
      </c>
    </row>
    <row r="40" spans="1:3" ht="168" customHeight="1">
      <c r="A40" s="131">
        <v>992</v>
      </c>
      <c r="B40" s="131" t="s">
        <v>305</v>
      </c>
      <c r="C40" s="200" t="s">
        <v>465</v>
      </c>
    </row>
    <row r="41" spans="1:3" ht="168.75" customHeight="1">
      <c r="A41" s="131">
        <v>992</v>
      </c>
      <c r="B41" s="131" t="s">
        <v>306</v>
      </c>
      <c r="C41" s="200" t="s">
        <v>361</v>
      </c>
    </row>
    <row r="42" spans="1:3" ht="169.5" customHeight="1">
      <c r="A42" s="131">
        <v>992</v>
      </c>
      <c r="B42" s="131" t="s">
        <v>138</v>
      </c>
      <c r="C42" s="200" t="s">
        <v>362</v>
      </c>
    </row>
    <row r="43" spans="1:3" ht="168.75" customHeight="1">
      <c r="A43" s="131">
        <v>992</v>
      </c>
      <c r="B43" s="131" t="s">
        <v>139</v>
      </c>
      <c r="C43" s="200" t="s">
        <v>363</v>
      </c>
    </row>
    <row r="44" spans="1:3" ht="189" customHeight="1">
      <c r="A44" s="131">
        <v>992</v>
      </c>
      <c r="B44" s="131" t="s">
        <v>140</v>
      </c>
      <c r="C44" s="200" t="s">
        <v>364</v>
      </c>
    </row>
    <row r="45" spans="1:3" ht="184.5" customHeight="1">
      <c r="A45" s="131">
        <v>992</v>
      </c>
      <c r="B45" s="131" t="s">
        <v>141</v>
      </c>
      <c r="C45" s="200" t="s">
        <v>365</v>
      </c>
    </row>
    <row r="46" spans="1:3" ht="100.5" customHeight="1">
      <c r="A46" s="131">
        <v>992</v>
      </c>
      <c r="B46" s="131" t="s">
        <v>307</v>
      </c>
      <c r="C46" s="287" t="s">
        <v>611</v>
      </c>
    </row>
    <row r="47" spans="1:3" ht="94.5" customHeight="1">
      <c r="A47" s="131">
        <v>992</v>
      </c>
      <c r="B47" s="131" t="s">
        <v>308</v>
      </c>
      <c r="C47" s="287" t="s">
        <v>610</v>
      </c>
    </row>
    <row r="48" spans="1:3" ht="52.5" customHeight="1">
      <c r="A48" s="131">
        <v>992</v>
      </c>
      <c r="B48" s="131" t="s">
        <v>309</v>
      </c>
      <c r="C48" s="205" t="s">
        <v>366</v>
      </c>
    </row>
    <row r="49" spans="1:3" ht="97.5" customHeight="1">
      <c r="A49" s="131">
        <v>992</v>
      </c>
      <c r="B49" s="131" t="s">
        <v>142</v>
      </c>
      <c r="C49" s="200" t="s">
        <v>367</v>
      </c>
    </row>
    <row r="50" spans="1:3" ht="78" customHeight="1">
      <c r="A50" s="131">
        <v>992</v>
      </c>
      <c r="B50" s="131" t="s">
        <v>28</v>
      </c>
      <c r="C50" s="200" t="s">
        <v>368</v>
      </c>
    </row>
    <row r="51" spans="1:3" ht="129" customHeight="1">
      <c r="A51" s="198">
        <v>992</v>
      </c>
      <c r="B51" s="198" t="s">
        <v>596</v>
      </c>
      <c r="C51" s="275" t="s">
        <v>597</v>
      </c>
    </row>
    <row r="52" spans="1:3" ht="111.75" customHeight="1">
      <c r="A52" s="198">
        <v>992</v>
      </c>
      <c r="B52" s="198" t="s">
        <v>588</v>
      </c>
      <c r="C52" s="275" t="s">
        <v>589</v>
      </c>
    </row>
    <row r="53" spans="1:3" ht="144.75" customHeight="1">
      <c r="A53" s="198">
        <v>992</v>
      </c>
      <c r="B53" s="198" t="s">
        <v>558</v>
      </c>
      <c r="C53" s="276" t="s">
        <v>559</v>
      </c>
    </row>
    <row r="54" spans="1:3" ht="129.75" customHeight="1">
      <c r="A54" s="198">
        <v>992</v>
      </c>
      <c r="B54" s="198" t="s">
        <v>560</v>
      </c>
      <c r="C54" s="276" t="s">
        <v>561</v>
      </c>
    </row>
    <row r="55" spans="1:3" ht="93" customHeight="1">
      <c r="A55" s="198">
        <v>992</v>
      </c>
      <c r="B55" s="198" t="s">
        <v>562</v>
      </c>
      <c r="C55" s="276" t="s">
        <v>563</v>
      </c>
    </row>
    <row r="56" spans="1:3" ht="90" customHeight="1">
      <c r="A56" s="198">
        <v>992</v>
      </c>
      <c r="B56" s="198" t="s">
        <v>551</v>
      </c>
      <c r="C56" s="277" t="s">
        <v>550</v>
      </c>
    </row>
    <row r="57" spans="1:3" ht="132.75" customHeight="1">
      <c r="A57" s="198">
        <v>992</v>
      </c>
      <c r="B57" s="198" t="s">
        <v>553</v>
      </c>
      <c r="C57" s="278" t="s">
        <v>552</v>
      </c>
    </row>
    <row r="58" spans="1:3" ht="313.5" customHeight="1">
      <c r="A58" s="198">
        <v>992</v>
      </c>
      <c r="B58" s="198" t="s">
        <v>555</v>
      </c>
      <c r="C58" s="277" t="s">
        <v>554</v>
      </c>
    </row>
    <row r="59" spans="1:3" ht="297" customHeight="1">
      <c r="A59" s="198">
        <v>992</v>
      </c>
      <c r="B59" s="198" t="s">
        <v>564</v>
      </c>
      <c r="C59" s="279" t="s">
        <v>565</v>
      </c>
    </row>
    <row r="60" spans="1:3" ht="203.25" customHeight="1">
      <c r="A60" s="198">
        <v>992</v>
      </c>
      <c r="B60" s="198" t="s">
        <v>566</v>
      </c>
      <c r="C60" s="280" t="s">
        <v>567</v>
      </c>
    </row>
    <row r="61" spans="1:3" ht="129" customHeight="1">
      <c r="A61" s="198">
        <v>992</v>
      </c>
      <c r="B61" s="198" t="s">
        <v>568</v>
      </c>
      <c r="C61" s="280" t="s">
        <v>569</v>
      </c>
    </row>
    <row r="62" spans="1:3" ht="99" customHeight="1">
      <c r="A62" s="198">
        <v>992</v>
      </c>
      <c r="B62" s="281" t="s">
        <v>557</v>
      </c>
      <c r="C62" s="282" t="s">
        <v>556</v>
      </c>
    </row>
    <row r="63" spans="1:3" ht="130.5" customHeight="1">
      <c r="A63" s="198">
        <v>992</v>
      </c>
      <c r="B63" s="281" t="s">
        <v>543</v>
      </c>
      <c r="C63" s="281" t="s">
        <v>609</v>
      </c>
    </row>
    <row r="64" spans="1:3" ht="56.25">
      <c r="A64" s="198">
        <v>992</v>
      </c>
      <c r="B64" s="283" t="s">
        <v>509</v>
      </c>
      <c r="C64" s="284" t="s">
        <v>369</v>
      </c>
    </row>
    <row r="65" spans="1:3" ht="133.5" customHeight="1">
      <c r="A65" s="198">
        <v>992</v>
      </c>
      <c r="B65" s="283" t="s">
        <v>510</v>
      </c>
      <c r="C65" s="285" t="s">
        <v>370</v>
      </c>
    </row>
    <row r="66" spans="1:3" ht="40.5" customHeight="1">
      <c r="A66" s="198">
        <v>992</v>
      </c>
      <c r="B66" s="283" t="s">
        <v>511</v>
      </c>
      <c r="C66" s="286" t="s">
        <v>371</v>
      </c>
    </row>
    <row r="67" spans="1:3" ht="55.5" customHeight="1">
      <c r="A67" s="198">
        <v>992</v>
      </c>
      <c r="B67" s="198" t="s">
        <v>544</v>
      </c>
      <c r="C67" s="275" t="s">
        <v>545</v>
      </c>
    </row>
    <row r="68" spans="1:3" ht="72.75" customHeight="1">
      <c r="A68" s="198">
        <v>992</v>
      </c>
      <c r="B68" s="283" t="s">
        <v>486</v>
      </c>
      <c r="C68" s="286" t="s">
        <v>542</v>
      </c>
    </row>
    <row r="69" spans="1:3" ht="54" customHeight="1">
      <c r="A69" s="131">
        <v>992</v>
      </c>
      <c r="B69" s="60" t="s">
        <v>487</v>
      </c>
      <c r="C69" s="206" t="s">
        <v>521</v>
      </c>
    </row>
    <row r="70" spans="1:3" ht="90.75" customHeight="1">
      <c r="A70" s="131">
        <v>992</v>
      </c>
      <c r="B70" s="60" t="s">
        <v>576</v>
      </c>
      <c r="C70" s="270" t="s">
        <v>577</v>
      </c>
    </row>
    <row r="71" spans="1:3" ht="78" customHeight="1">
      <c r="A71" s="131">
        <v>992</v>
      </c>
      <c r="B71" s="60" t="s">
        <v>538</v>
      </c>
      <c r="C71" s="286" t="s">
        <v>539</v>
      </c>
    </row>
    <row r="72" spans="1:3" ht="78" customHeight="1">
      <c r="A72" s="131">
        <v>992</v>
      </c>
      <c r="B72" s="60" t="s">
        <v>540</v>
      </c>
      <c r="C72" s="286" t="s">
        <v>541</v>
      </c>
    </row>
    <row r="73" spans="1:3" ht="76.5" customHeight="1">
      <c r="A73" s="131">
        <v>992</v>
      </c>
      <c r="B73" s="60" t="s">
        <v>528</v>
      </c>
      <c r="C73" s="206" t="s">
        <v>527</v>
      </c>
    </row>
    <row r="74" spans="1:3" ht="146.25" customHeight="1">
      <c r="A74" s="131">
        <v>992</v>
      </c>
      <c r="B74" s="60" t="s">
        <v>641</v>
      </c>
      <c r="C74" s="141" t="s">
        <v>643</v>
      </c>
    </row>
    <row r="75" spans="1:3" ht="75.75" customHeight="1">
      <c r="A75" s="131">
        <v>992</v>
      </c>
      <c r="B75" s="60" t="s">
        <v>642</v>
      </c>
      <c r="C75" s="213" t="s">
        <v>647</v>
      </c>
    </row>
    <row r="76" spans="1:6" ht="95.25" customHeight="1">
      <c r="A76" s="131">
        <v>992</v>
      </c>
      <c r="B76" s="60" t="s">
        <v>591</v>
      </c>
      <c r="C76" s="206" t="s">
        <v>592</v>
      </c>
      <c r="F76" s="13" t="s">
        <v>646</v>
      </c>
    </row>
    <row r="77" spans="1:3" ht="126.75" customHeight="1">
      <c r="A77" s="131">
        <v>992</v>
      </c>
      <c r="B77" s="60" t="s">
        <v>525</v>
      </c>
      <c r="C77" s="141" t="s">
        <v>526</v>
      </c>
    </row>
    <row r="78" spans="1:3" ht="35.25" customHeight="1">
      <c r="A78" s="131">
        <v>992</v>
      </c>
      <c r="B78" s="60" t="s">
        <v>608</v>
      </c>
      <c r="C78" s="267" t="s">
        <v>578</v>
      </c>
    </row>
    <row r="79" spans="1:3" ht="38.25" customHeight="1">
      <c r="A79" s="131">
        <v>992</v>
      </c>
      <c r="B79" s="60" t="s">
        <v>488</v>
      </c>
      <c r="C79" s="203" t="s">
        <v>372</v>
      </c>
    </row>
    <row r="80" spans="1:3" ht="93.75">
      <c r="A80" s="131">
        <v>992</v>
      </c>
      <c r="B80" s="60" t="s">
        <v>489</v>
      </c>
      <c r="C80" s="200" t="s">
        <v>373</v>
      </c>
    </row>
    <row r="81" spans="1:3" ht="72.75" customHeight="1">
      <c r="A81" s="131">
        <v>992</v>
      </c>
      <c r="B81" s="60" t="s">
        <v>490</v>
      </c>
      <c r="C81" s="200" t="s">
        <v>374</v>
      </c>
    </row>
    <row r="82" spans="1:3" ht="147" customHeight="1">
      <c r="A82" s="131">
        <v>992</v>
      </c>
      <c r="B82" s="60" t="s">
        <v>631</v>
      </c>
      <c r="C82" s="200" t="s">
        <v>632</v>
      </c>
    </row>
    <row r="83" spans="1:3" ht="56.25">
      <c r="A83" s="131">
        <v>992</v>
      </c>
      <c r="B83" s="60" t="s">
        <v>491</v>
      </c>
      <c r="C83" s="200" t="s">
        <v>375</v>
      </c>
    </row>
    <row r="84" spans="1:3" ht="150" customHeight="1">
      <c r="A84" s="131">
        <v>992</v>
      </c>
      <c r="B84" s="60" t="s">
        <v>512</v>
      </c>
      <c r="C84" s="203" t="s">
        <v>376</v>
      </c>
    </row>
    <row r="85" spans="1:3" ht="81" customHeight="1">
      <c r="A85" s="131">
        <v>992</v>
      </c>
      <c r="B85" s="60" t="s">
        <v>506</v>
      </c>
      <c r="C85" s="203" t="s">
        <v>377</v>
      </c>
    </row>
    <row r="86" spans="1:3" ht="37.5">
      <c r="A86" s="131">
        <v>992</v>
      </c>
      <c r="B86" s="60" t="s">
        <v>507</v>
      </c>
      <c r="C86" s="203" t="s">
        <v>378</v>
      </c>
    </row>
    <row r="87" spans="1:3" ht="185.25" customHeight="1">
      <c r="A87" s="131">
        <v>992</v>
      </c>
      <c r="B87" s="133" t="s">
        <v>508</v>
      </c>
      <c r="C87" s="200" t="s">
        <v>379</v>
      </c>
    </row>
    <row r="88" spans="1:3" ht="58.5" customHeight="1">
      <c r="A88" s="131">
        <v>992</v>
      </c>
      <c r="B88" s="198" t="s">
        <v>581</v>
      </c>
      <c r="C88" s="267" t="s">
        <v>582</v>
      </c>
    </row>
    <row r="89" spans="1:3" ht="55.5" customHeight="1">
      <c r="A89" s="131">
        <v>992</v>
      </c>
      <c r="B89" s="198" t="s">
        <v>583</v>
      </c>
      <c r="C89" s="272" t="s">
        <v>584</v>
      </c>
    </row>
    <row r="90" spans="1:3" ht="108.75" customHeight="1">
      <c r="A90" s="131">
        <v>992</v>
      </c>
      <c r="B90" s="198" t="s">
        <v>484</v>
      </c>
      <c r="C90" s="200" t="s">
        <v>380</v>
      </c>
    </row>
    <row r="91" spans="1:3" ht="114.75" customHeight="1">
      <c r="A91" s="131">
        <v>992</v>
      </c>
      <c r="B91" s="198" t="s">
        <v>579</v>
      </c>
      <c r="C91" s="271" t="s">
        <v>580</v>
      </c>
    </row>
    <row r="92" spans="1:3" ht="78.75" customHeight="1">
      <c r="A92" s="131">
        <v>992</v>
      </c>
      <c r="B92" s="60" t="s">
        <v>485</v>
      </c>
      <c r="C92" s="207" t="s">
        <v>585</v>
      </c>
    </row>
    <row r="93" spans="1:3" ht="92.25" customHeight="1">
      <c r="A93" s="131">
        <v>992</v>
      </c>
      <c r="B93" s="273" t="s">
        <v>188</v>
      </c>
      <c r="C93" s="269" t="s">
        <v>586</v>
      </c>
    </row>
    <row r="94" spans="1:3" ht="93.75" customHeight="1">
      <c r="A94" s="131">
        <v>992</v>
      </c>
      <c r="B94" s="273" t="s">
        <v>189</v>
      </c>
      <c r="C94" s="269" t="s">
        <v>587</v>
      </c>
    </row>
    <row r="95" spans="1:3" ht="18.75" customHeight="1">
      <c r="A95" s="77" t="s">
        <v>310</v>
      </c>
      <c r="B95" s="1"/>
      <c r="C95" s="1"/>
    </row>
    <row r="96" spans="1:3" ht="18.75" customHeight="1">
      <c r="A96" s="1" t="s">
        <v>493</v>
      </c>
      <c r="B96" s="1"/>
      <c r="C96" s="4"/>
    </row>
    <row r="97" spans="1:8" ht="18.75">
      <c r="A97" s="1" t="s">
        <v>111</v>
      </c>
      <c r="C97" s="4" t="s">
        <v>721</v>
      </c>
      <c r="H97" s="1"/>
    </row>
  </sheetData>
  <sheetProtection/>
  <mergeCells count="3">
    <mergeCell ref="A10:C10"/>
    <mergeCell ref="A11:B11"/>
    <mergeCell ref="C11:C12"/>
  </mergeCells>
  <hyperlinks>
    <hyperlink ref="C37" r:id="rId1" display="garantf1://12041175.2/"/>
    <hyperlink ref="C59" r:id="rId2" display="http://ivo.garant.ru/document/redirect/70353464/2"/>
  </hyperlinks>
  <printOptions/>
  <pageMargins left="1.1811023622047245" right="0.3937007874015748" top="0.7874015748031497" bottom="0.3937007874015748" header="0" footer="0"/>
  <pageSetup fitToHeight="11" fitToWidth="1" horizontalDpi="600" verticalDpi="600" orientation="portrait" paperSize="9" scale="86" r:id="rId3"/>
  <headerFooter alignWithMargins="0">
    <oddHeader>&amp;C&amp;P
</oddHeader>
  </headerFooter>
  <rowBreaks count="5" manualBreakCount="5">
    <brk id="35" max="2" man="1"/>
    <brk id="52" max="2" man="1"/>
    <brk id="66" max="2" man="1"/>
    <brk id="82" max="2" man="1"/>
    <brk id="9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E2:J28"/>
  <sheetViews>
    <sheetView zoomScalePageLayoutView="0" workbookViewId="0" topLeftCell="E7">
      <selection activeCell="F28" sqref="F28:G28"/>
    </sheetView>
  </sheetViews>
  <sheetFormatPr defaultColWidth="9.140625" defaultRowHeight="12.75"/>
  <cols>
    <col min="1" max="1" width="8.8515625" style="0" hidden="1" customWidth="1"/>
    <col min="2" max="4" width="9.140625" style="0" hidden="1" customWidth="1"/>
    <col min="5" max="5" width="55.7109375" style="0" customWidth="1"/>
    <col min="6" max="6" width="15.8515625" style="0" customWidth="1"/>
    <col min="7" max="7" width="14.8515625" style="0" customWidth="1"/>
    <col min="8" max="8" width="5.7109375" style="0" customWidth="1"/>
  </cols>
  <sheetData>
    <row r="1" ht="12" customHeight="1"/>
    <row r="2" spans="5:7" ht="18.75" hidden="1">
      <c r="E2" s="395"/>
      <c r="F2" s="395"/>
      <c r="G2" s="395"/>
    </row>
    <row r="3" spans="5:7" ht="18.75" hidden="1">
      <c r="E3" s="395"/>
      <c r="F3" s="395"/>
      <c r="G3" s="395"/>
    </row>
    <row r="4" spans="5:7" ht="16.5" customHeight="1" hidden="1">
      <c r="E4" s="363"/>
      <c r="F4" s="363"/>
      <c r="G4" s="363"/>
    </row>
    <row r="5" spans="5:7" ht="18.75" hidden="1">
      <c r="E5" s="395"/>
      <c r="F5" s="395"/>
      <c r="G5" s="395"/>
    </row>
    <row r="6" spans="5:7" ht="18.75" hidden="1">
      <c r="E6" s="395"/>
      <c r="F6" s="395"/>
      <c r="G6" s="395"/>
    </row>
    <row r="7" spans="5:7" ht="12.75">
      <c r="E7" s="13"/>
      <c r="F7" s="13"/>
      <c r="G7" s="13"/>
    </row>
    <row r="8" spans="5:7" ht="18.75">
      <c r="E8" s="333" t="s">
        <v>676</v>
      </c>
      <c r="F8" s="333"/>
      <c r="G8" s="383"/>
    </row>
    <row r="9" spans="5:7" ht="24" customHeight="1">
      <c r="E9" s="333" t="s">
        <v>674</v>
      </c>
      <c r="F9" s="333"/>
      <c r="G9" s="383"/>
    </row>
    <row r="10" spans="5:7" ht="18.75">
      <c r="E10" s="333" t="s">
        <v>655</v>
      </c>
      <c r="F10" s="333"/>
      <c r="G10" s="383"/>
    </row>
    <row r="11" spans="5:7" ht="18.75">
      <c r="E11" s="333" t="s">
        <v>656</v>
      </c>
      <c r="F11" s="333"/>
      <c r="G11" s="383"/>
    </row>
    <row r="12" spans="5:7" ht="18.75" customHeight="1">
      <c r="E12" s="335" t="s">
        <v>707</v>
      </c>
      <c r="F12" s="335"/>
      <c r="G12" s="384"/>
    </row>
    <row r="15" spans="5:7" ht="18.75">
      <c r="E15" s="385" t="s">
        <v>649</v>
      </c>
      <c r="F15" s="383"/>
      <c r="G15" s="383"/>
    </row>
    <row r="16" spans="5:10" ht="24.75" customHeight="1">
      <c r="E16" s="394" t="s">
        <v>708</v>
      </c>
      <c r="F16" s="384"/>
      <c r="G16" s="384"/>
      <c r="H16" s="384"/>
      <c r="I16" s="384"/>
      <c r="J16" s="384"/>
    </row>
    <row r="17" spans="5:10" ht="12.75">
      <c r="E17" s="384"/>
      <c r="F17" s="384"/>
      <c r="G17" s="384"/>
      <c r="H17" s="384"/>
      <c r="I17" s="384"/>
      <c r="J17" s="384"/>
    </row>
    <row r="18" spans="5:7" ht="24" customHeight="1">
      <c r="E18" s="391" t="s">
        <v>650</v>
      </c>
      <c r="F18" s="392"/>
      <c r="G18" s="393"/>
    </row>
    <row r="19" spans="5:7" ht="18.75">
      <c r="E19" s="376" t="s">
        <v>613</v>
      </c>
      <c r="F19" s="386"/>
      <c r="G19" s="296"/>
    </row>
    <row r="20" spans="5:7" ht="18.75">
      <c r="E20" s="387"/>
      <c r="F20" s="388"/>
      <c r="G20" s="297" t="s">
        <v>651</v>
      </c>
    </row>
    <row r="21" spans="5:7" ht="54" customHeight="1">
      <c r="E21" s="389" t="s">
        <v>652</v>
      </c>
      <c r="F21" s="390"/>
      <c r="G21" s="45" t="s">
        <v>653</v>
      </c>
    </row>
    <row r="22" spans="5:7" ht="18.75">
      <c r="E22" s="389" t="s">
        <v>283</v>
      </c>
      <c r="F22" s="390"/>
      <c r="G22" s="45" t="s">
        <v>653</v>
      </c>
    </row>
    <row r="23" spans="5:7" ht="18.75">
      <c r="E23" s="389" t="s">
        <v>386</v>
      </c>
      <c r="F23" s="390"/>
      <c r="G23" s="45" t="s">
        <v>653</v>
      </c>
    </row>
    <row r="24" spans="5:7" ht="18.75">
      <c r="E24" s="389" t="s">
        <v>654</v>
      </c>
      <c r="F24" s="390"/>
      <c r="G24" s="45" t="s">
        <v>653</v>
      </c>
    </row>
    <row r="26" spans="5:7" ht="18.75">
      <c r="E26" s="1" t="s">
        <v>483</v>
      </c>
      <c r="F26" s="1"/>
      <c r="G26" s="1"/>
    </row>
    <row r="27" spans="5:7" ht="15" customHeight="1">
      <c r="E27" s="1" t="s">
        <v>503</v>
      </c>
      <c r="F27" s="1"/>
      <c r="G27" s="1"/>
    </row>
    <row r="28" spans="5:7" ht="15" customHeight="1">
      <c r="E28" s="1" t="s">
        <v>111</v>
      </c>
      <c r="F28" s="382" t="s">
        <v>721</v>
      </c>
      <c r="G28" s="382"/>
    </row>
  </sheetData>
  <sheetProtection/>
  <mergeCells count="19">
    <mergeCell ref="E23:F23"/>
    <mergeCell ref="E24:F24"/>
    <mergeCell ref="E18:G18"/>
    <mergeCell ref="E16:J17"/>
    <mergeCell ref="E2:G2"/>
    <mergeCell ref="E3:G3"/>
    <mergeCell ref="E4:G4"/>
    <mergeCell ref="E5:G5"/>
    <mergeCell ref="E6:G6"/>
    <mergeCell ref="F28:G28"/>
    <mergeCell ref="E10:G10"/>
    <mergeCell ref="E12:G12"/>
    <mergeCell ref="E8:G8"/>
    <mergeCell ref="E9:G9"/>
    <mergeCell ref="E11:G11"/>
    <mergeCell ref="E15:G15"/>
    <mergeCell ref="E19:F20"/>
    <mergeCell ref="E21:F21"/>
    <mergeCell ref="E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5.421875" style="0" customWidth="1"/>
    <col min="2" max="2" width="18.7109375" style="0" customWidth="1"/>
    <col min="3" max="3" width="18.28125" style="0" customWidth="1"/>
    <col min="4" max="4" width="12.140625" style="0" customWidth="1"/>
    <col min="5" max="5" width="15.8515625" style="0" customWidth="1"/>
    <col min="6" max="6" width="15.7109375" style="1" customWidth="1"/>
    <col min="7" max="7" width="22.00390625" style="0" customWidth="1"/>
    <col min="8" max="8" width="10.28125" style="0" customWidth="1"/>
    <col min="9" max="9" width="0.13671875" style="0" customWidth="1"/>
  </cols>
  <sheetData>
    <row r="2" spans="6:7" ht="18.75" hidden="1">
      <c r="F2"/>
      <c r="G2" s="1"/>
    </row>
    <row r="3" spans="6:8" ht="16.5" customHeight="1" hidden="1">
      <c r="F3"/>
      <c r="G3" s="1"/>
      <c r="H3" s="1"/>
    </row>
    <row r="4" spans="6:8" ht="34.5" customHeight="1" hidden="1">
      <c r="F4" s="396"/>
      <c r="G4" s="396"/>
      <c r="H4" s="396"/>
    </row>
    <row r="5" spans="6:8" ht="36" customHeight="1" hidden="1">
      <c r="F5" s="300"/>
      <c r="G5" s="394"/>
      <c r="H5" s="384"/>
    </row>
    <row r="6" spans="6:8" ht="18.75" hidden="1">
      <c r="F6"/>
      <c r="G6" s="1"/>
      <c r="H6" s="1"/>
    </row>
    <row r="7" spans="6:8" ht="18.75" hidden="1">
      <c r="F7"/>
      <c r="G7" s="1"/>
      <c r="H7" s="1"/>
    </row>
    <row r="8" spans="6:8" ht="18.75">
      <c r="F8"/>
      <c r="G8" s="1"/>
      <c r="H8" s="1"/>
    </row>
    <row r="9" spans="6:8" ht="18.75">
      <c r="F9"/>
      <c r="G9" s="1" t="s">
        <v>677</v>
      </c>
      <c r="H9" s="1"/>
    </row>
    <row r="10" spans="6:8" ht="18.75">
      <c r="F10"/>
      <c r="G10" s="1" t="s">
        <v>675</v>
      </c>
      <c r="H10" s="1"/>
    </row>
    <row r="11" spans="6:11" ht="36" customHeight="1">
      <c r="F11"/>
      <c r="G11" s="394" t="s">
        <v>503</v>
      </c>
      <c r="H11" s="384"/>
      <c r="I11" s="301"/>
      <c r="J11" s="301"/>
      <c r="K11" s="301"/>
    </row>
    <row r="12" spans="6:8" ht="18.75">
      <c r="F12"/>
      <c r="G12" s="1" t="s">
        <v>111</v>
      </c>
      <c r="H12" s="1"/>
    </row>
    <row r="13" spans="6:8" ht="18.75">
      <c r="F13"/>
      <c r="G13" s="1" t="s">
        <v>709</v>
      </c>
      <c r="H13" s="1"/>
    </row>
    <row r="15" ht="1.5" customHeight="1"/>
    <row r="16" ht="18.75">
      <c r="D16" s="1" t="s">
        <v>649</v>
      </c>
    </row>
    <row r="17" spans="1:8" ht="43.5" customHeight="1">
      <c r="A17" s="396" t="s">
        <v>710</v>
      </c>
      <c r="B17" s="396"/>
      <c r="C17" s="396"/>
      <c r="D17" s="396"/>
      <c r="E17" s="396"/>
      <c r="F17" s="396"/>
      <c r="G17" s="396"/>
      <c r="H17" s="396"/>
    </row>
    <row r="18" spans="1:8" ht="33.75" customHeight="1">
      <c r="A18" s="394" t="s">
        <v>711</v>
      </c>
      <c r="B18" s="394"/>
      <c r="C18" s="394"/>
      <c r="D18" s="394"/>
      <c r="E18" s="394"/>
      <c r="F18" s="394"/>
      <c r="G18" s="394"/>
      <c r="H18" s="394"/>
    </row>
    <row r="19" spans="5:9" ht="14.25" customHeight="1">
      <c r="E19" s="397" t="s">
        <v>650</v>
      </c>
      <c r="F19" s="384"/>
      <c r="G19" s="384"/>
      <c r="H19" s="384"/>
      <c r="I19" s="384"/>
    </row>
    <row r="20" spans="1:8" ht="72.75" customHeight="1">
      <c r="A20" s="45" t="s">
        <v>30</v>
      </c>
      <c r="B20" s="45" t="s">
        <v>388</v>
      </c>
      <c r="C20" s="45" t="s">
        <v>618</v>
      </c>
      <c r="D20" s="45" t="s">
        <v>657</v>
      </c>
      <c r="E20" s="362" t="s">
        <v>658</v>
      </c>
      <c r="F20" s="362"/>
      <c r="G20" s="362"/>
      <c r="H20" s="362"/>
    </row>
    <row r="21" spans="1:8" ht="112.5">
      <c r="A21" s="298"/>
      <c r="B21" s="298"/>
      <c r="C21" s="298"/>
      <c r="D21" s="298"/>
      <c r="E21" s="164" t="s">
        <v>659</v>
      </c>
      <c r="F21" s="164" t="s">
        <v>660</v>
      </c>
      <c r="G21" s="164" t="s">
        <v>661</v>
      </c>
      <c r="H21" s="45" t="s">
        <v>390</v>
      </c>
    </row>
    <row r="22" spans="1:8" ht="18.75">
      <c r="A22" s="164" t="s">
        <v>653</v>
      </c>
      <c r="B22" s="164" t="s">
        <v>653</v>
      </c>
      <c r="C22" s="164" t="s">
        <v>653</v>
      </c>
      <c r="D22" s="164" t="s">
        <v>653</v>
      </c>
      <c r="E22" s="164" t="s">
        <v>653</v>
      </c>
      <c r="F22" s="164" t="s">
        <v>653</v>
      </c>
      <c r="G22" s="164" t="s">
        <v>653</v>
      </c>
      <c r="H22" s="164" t="s">
        <v>653</v>
      </c>
    </row>
    <row r="23" spans="1:8" ht="57" customHeight="1">
      <c r="A23" s="374" t="s">
        <v>714</v>
      </c>
      <c r="B23" s="374"/>
      <c r="C23" s="374"/>
      <c r="D23" s="374"/>
      <c r="E23" s="374"/>
      <c r="F23" s="374"/>
      <c r="G23" s="374"/>
      <c r="H23" s="374"/>
    </row>
    <row r="24" spans="1:8" ht="18.75" customHeight="1">
      <c r="A24" s="299"/>
      <c r="B24" s="299"/>
      <c r="C24" s="299"/>
      <c r="D24" s="397" t="s">
        <v>650</v>
      </c>
      <c r="E24" s="384"/>
      <c r="F24" s="384"/>
      <c r="G24" s="384"/>
      <c r="H24" s="384"/>
    </row>
    <row r="25" ht="12.75" hidden="1">
      <c r="F25"/>
    </row>
    <row r="26" spans="1:8" ht="42.75" customHeight="1">
      <c r="A26" s="398" t="s">
        <v>662</v>
      </c>
      <c r="B26" s="399"/>
      <c r="C26" s="399"/>
      <c r="D26" s="399"/>
      <c r="E26" s="399"/>
      <c r="F26" s="399"/>
      <c r="G26" s="400"/>
      <c r="H26" s="45" t="s">
        <v>394</v>
      </c>
    </row>
    <row r="27" spans="1:8" ht="36.75" customHeight="1">
      <c r="A27" s="373" t="s">
        <v>663</v>
      </c>
      <c r="B27" s="373"/>
      <c r="C27" s="373"/>
      <c r="D27" s="373"/>
      <c r="E27" s="373"/>
      <c r="F27" s="373"/>
      <c r="G27" s="373"/>
      <c r="H27" s="45" t="s">
        <v>653</v>
      </c>
    </row>
    <row r="30" spans="1:8" ht="18.75">
      <c r="A30" s="1" t="s">
        <v>483</v>
      </c>
      <c r="B30" s="1"/>
      <c r="C30" s="1"/>
      <c r="D30" s="1"/>
      <c r="E30" s="1"/>
      <c r="G30" s="1"/>
      <c r="H30" s="1"/>
    </row>
    <row r="31" spans="1:8" ht="18.75">
      <c r="A31" s="1" t="s">
        <v>503</v>
      </c>
      <c r="B31" s="1"/>
      <c r="C31" s="1"/>
      <c r="D31" s="1"/>
      <c r="E31" s="1"/>
      <c r="G31" s="1"/>
      <c r="H31" s="1"/>
    </row>
    <row r="32" spans="1:8" ht="18.75">
      <c r="A32" s="1" t="s">
        <v>111</v>
      </c>
      <c r="B32" s="1"/>
      <c r="C32" s="1"/>
      <c r="D32" s="1"/>
      <c r="E32" s="1"/>
      <c r="G32" s="1" t="s">
        <v>721</v>
      </c>
      <c r="H32" s="1"/>
    </row>
    <row r="33" spans="1:8" ht="18.75">
      <c r="A33" s="1"/>
      <c r="B33" s="1"/>
      <c r="C33" s="1"/>
      <c r="D33" s="1"/>
      <c r="E33" s="1"/>
      <c r="G33" s="1"/>
      <c r="H33" s="1"/>
    </row>
    <row r="34" spans="1:8" ht="18.75">
      <c r="A34" s="302"/>
      <c r="B34" s="302"/>
      <c r="C34" s="302"/>
      <c r="D34" s="302"/>
      <c r="E34" s="302"/>
      <c r="G34" s="302"/>
      <c r="H34" s="302"/>
    </row>
  </sheetData>
  <sheetProtection/>
  <mergeCells count="11">
    <mergeCell ref="D24:H24"/>
    <mergeCell ref="A26:G26"/>
    <mergeCell ref="A27:G27"/>
    <mergeCell ref="E20:H20"/>
    <mergeCell ref="A23:H23"/>
    <mergeCell ref="F4:H4"/>
    <mergeCell ref="G11:H11"/>
    <mergeCell ref="G5:H5"/>
    <mergeCell ref="A17:H17"/>
    <mergeCell ref="A18:H18"/>
    <mergeCell ref="E19:I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1"/>
  <sheetViews>
    <sheetView view="pageBreakPreview" zoomScale="85" zoomScaleSheetLayoutView="85" workbookViewId="0" topLeftCell="A38">
      <selection activeCell="B42" sqref="B42"/>
    </sheetView>
  </sheetViews>
  <sheetFormatPr defaultColWidth="9.140625" defaultRowHeight="12.75"/>
  <cols>
    <col min="1" max="1" width="27.00390625" style="14" customWidth="1"/>
    <col min="2" max="2" width="42.28125" style="58" customWidth="1"/>
    <col min="3" max="3" width="21.421875" style="14" customWidth="1"/>
    <col min="4" max="4" width="13.421875" style="14" bestFit="1" customWidth="1"/>
    <col min="5" max="16384" width="9.140625" style="14" customWidth="1"/>
  </cols>
  <sheetData>
    <row r="1" spans="2:3" ht="18.75">
      <c r="B1" s="333" t="s">
        <v>667</v>
      </c>
      <c r="C1" s="334"/>
    </row>
    <row r="2" spans="2:3" ht="18.75">
      <c r="B2" s="333" t="s">
        <v>730</v>
      </c>
      <c r="C2" s="334"/>
    </row>
    <row r="3" spans="2:3" ht="18.75">
      <c r="B3" s="333" t="s">
        <v>729</v>
      </c>
      <c r="C3" s="334"/>
    </row>
    <row r="4" spans="2:3" ht="18.75">
      <c r="B4" s="333" t="s">
        <v>731</v>
      </c>
      <c r="C4" s="334"/>
    </row>
    <row r="5" spans="2:3" ht="17.25" customHeight="1">
      <c r="B5" s="335" t="s">
        <v>732</v>
      </c>
      <c r="C5" s="336"/>
    </row>
    <row r="6" spans="2:8" ht="18" customHeight="1">
      <c r="B6" s="342" t="s">
        <v>715</v>
      </c>
      <c r="C6" s="343"/>
      <c r="D6" s="343"/>
      <c r="E6" s="343"/>
      <c r="F6" s="343"/>
      <c r="G6" s="343"/>
      <c r="H6" s="343"/>
    </row>
    <row r="7" spans="2:8" ht="19.5" customHeight="1">
      <c r="B7" s="342" t="s">
        <v>716</v>
      </c>
      <c r="C7" s="342"/>
      <c r="D7" s="342"/>
      <c r="E7" s="342"/>
      <c r="F7" s="342"/>
      <c r="G7" s="342"/>
      <c r="H7" s="342"/>
    </row>
    <row r="8" spans="2:8" ht="18.75">
      <c r="B8" s="343" t="s">
        <v>733</v>
      </c>
      <c r="C8" s="343"/>
      <c r="D8" s="343"/>
      <c r="E8" s="343"/>
      <c r="F8" s="343"/>
      <c r="G8" s="343"/>
      <c r="H8" s="343"/>
    </row>
    <row r="9" spans="2:8" ht="0.75" customHeight="1">
      <c r="B9" s="343"/>
      <c r="C9" s="343"/>
      <c r="D9" s="343"/>
      <c r="E9" s="343"/>
      <c r="F9" s="343"/>
      <c r="G9" s="343"/>
      <c r="H9" s="343"/>
    </row>
    <row r="10" spans="2:8" ht="20.25" customHeight="1">
      <c r="B10" s="341" t="s">
        <v>767</v>
      </c>
      <c r="C10" s="341"/>
      <c r="D10" s="308"/>
      <c r="E10" s="308"/>
      <c r="F10" s="308"/>
      <c r="G10" s="308"/>
      <c r="H10" s="308"/>
    </row>
    <row r="11" spans="1:3" ht="61.5" customHeight="1" thickBot="1">
      <c r="A11" s="339" t="s">
        <v>698</v>
      </c>
      <c r="B11" s="340"/>
      <c r="C11" s="340"/>
    </row>
    <row r="12" spans="1:3" ht="1.5" customHeight="1" hidden="1" thickBot="1">
      <c r="A12" s="159"/>
      <c r="B12" s="159"/>
      <c r="C12" s="159"/>
    </row>
    <row r="13" spans="1:3" ht="18.75">
      <c r="A13" s="329" t="s">
        <v>6</v>
      </c>
      <c r="B13" s="331" t="s">
        <v>7</v>
      </c>
      <c r="C13" s="329" t="s">
        <v>8</v>
      </c>
    </row>
    <row r="14" spans="1:3" ht="12" customHeight="1" thickBot="1">
      <c r="A14" s="330"/>
      <c r="B14" s="332"/>
      <c r="C14" s="330"/>
    </row>
    <row r="15" spans="1:3" s="16" customFormat="1" ht="18" customHeight="1">
      <c r="A15" s="15" t="s">
        <v>9</v>
      </c>
      <c r="B15" s="56" t="s">
        <v>21</v>
      </c>
      <c r="C15" s="96">
        <f>C16+C18+C24+C25+C27+C28+C29+C30+C31</f>
        <v>22156200</v>
      </c>
    </row>
    <row r="16" spans="1:3" s="16" customFormat="1" ht="15.75" customHeight="1">
      <c r="A16" s="17" t="s">
        <v>22</v>
      </c>
      <c r="B16" s="208" t="s">
        <v>381</v>
      </c>
      <c r="C16" s="150">
        <v>6870000</v>
      </c>
    </row>
    <row r="17" spans="1:3" s="16" customFormat="1" ht="1.5" customHeight="1" hidden="1">
      <c r="A17" s="17"/>
      <c r="B17" s="208"/>
      <c r="C17" s="150"/>
    </row>
    <row r="18" spans="1:4" s="16" customFormat="1" ht="71.25" customHeight="1">
      <c r="A18" s="53" t="s">
        <v>282</v>
      </c>
      <c r="B18" s="201" t="s">
        <v>382</v>
      </c>
      <c r="C18" s="150">
        <v>3241200</v>
      </c>
      <c r="D18" s="134"/>
    </row>
    <row r="19" spans="1:3" s="16" customFormat="1" ht="15.75" customHeight="1">
      <c r="A19" s="53"/>
      <c r="B19" s="209" t="s">
        <v>283</v>
      </c>
      <c r="C19" s="150"/>
    </row>
    <row r="20" spans="1:3" s="16" customFormat="1" ht="15.75" customHeight="1">
      <c r="A20" s="53" t="s">
        <v>284</v>
      </c>
      <c r="B20" s="210"/>
      <c r="C20" s="150"/>
    </row>
    <row r="21" spans="1:3" s="16" customFormat="1" ht="15.75" customHeight="1">
      <c r="A21" s="53" t="s">
        <v>285</v>
      </c>
      <c r="B21" s="211"/>
      <c r="C21" s="150"/>
    </row>
    <row r="22" spans="1:3" s="16" customFormat="1" ht="15.75" customHeight="1">
      <c r="A22" s="53" t="s">
        <v>286</v>
      </c>
      <c r="B22" s="211"/>
      <c r="C22" s="150"/>
    </row>
    <row r="23" spans="1:3" s="16" customFormat="1" ht="15.75" customHeight="1">
      <c r="A23" s="53" t="s">
        <v>287</v>
      </c>
      <c r="B23" s="337" t="s">
        <v>383</v>
      </c>
      <c r="C23" s="150"/>
    </row>
    <row r="24" spans="1:3" s="16" customFormat="1" ht="19.5" customHeight="1">
      <c r="A24" s="17" t="s">
        <v>23</v>
      </c>
      <c r="B24" s="338"/>
      <c r="C24" s="150">
        <v>1250000</v>
      </c>
    </row>
    <row r="25" spans="1:3" s="16" customFormat="1" ht="94.5" customHeight="1">
      <c r="A25" s="17" t="s">
        <v>24</v>
      </c>
      <c r="B25" s="213" t="s">
        <v>570</v>
      </c>
      <c r="C25" s="97">
        <v>4700000</v>
      </c>
    </row>
    <row r="26" spans="1:3" s="16" customFormat="1" ht="18.75" customHeight="1" hidden="1">
      <c r="A26" s="17" t="s">
        <v>25</v>
      </c>
      <c r="B26" s="208" t="s">
        <v>26</v>
      </c>
      <c r="C26" s="97"/>
    </row>
    <row r="27" spans="1:3" s="16" customFormat="1" ht="21" customHeight="1">
      <c r="A27" s="17" t="s">
        <v>27</v>
      </c>
      <c r="B27" s="208" t="s">
        <v>384</v>
      </c>
      <c r="C27" s="97">
        <v>5700000</v>
      </c>
    </row>
    <row r="28" spans="1:3" s="16" customFormat="1" ht="1.5" customHeight="1">
      <c r="A28" s="17" t="s">
        <v>16</v>
      </c>
      <c r="B28" s="208" t="s">
        <v>385</v>
      </c>
      <c r="C28" s="98"/>
    </row>
    <row r="29" spans="1:3" s="16" customFormat="1" ht="168.75" customHeight="1">
      <c r="A29" s="251" t="s">
        <v>296</v>
      </c>
      <c r="B29" s="303" t="s">
        <v>349</v>
      </c>
      <c r="C29" s="97">
        <v>275000</v>
      </c>
    </row>
    <row r="30" spans="1:4" s="16" customFormat="1" ht="154.5" customHeight="1">
      <c r="A30" s="251" t="s">
        <v>17</v>
      </c>
      <c r="B30" s="204" t="s">
        <v>351</v>
      </c>
      <c r="C30" s="97">
        <v>120000</v>
      </c>
      <c r="D30" s="55"/>
    </row>
    <row r="31" spans="1:4" s="16" customFormat="1" ht="96.75" customHeight="1" hidden="1">
      <c r="A31" s="251" t="s">
        <v>136</v>
      </c>
      <c r="B31" s="213" t="s">
        <v>358</v>
      </c>
      <c r="C31" s="97">
        <v>0</v>
      </c>
      <c r="D31" s="55"/>
    </row>
    <row r="32" spans="1:3" s="21" customFormat="1" ht="24.75" customHeight="1">
      <c r="A32" s="19" t="s">
        <v>10</v>
      </c>
      <c r="B32" s="212" t="s">
        <v>11</v>
      </c>
      <c r="C32" s="99">
        <f>C33</f>
        <v>15086475</v>
      </c>
    </row>
    <row r="33" spans="1:3" s="21" customFormat="1" ht="56.25">
      <c r="A33" s="81" t="s">
        <v>190</v>
      </c>
      <c r="B33" s="213" t="s">
        <v>679</v>
      </c>
      <c r="C33" s="100">
        <f>C34+C35+C36+C37+C38+C39+C41+C42</f>
        <v>15086475</v>
      </c>
    </row>
    <row r="34" spans="1:3" s="16" customFormat="1" ht="93.75" customHeight="1">
      <c r="A34" s="251" t="s">
        <v>486</v>
      </c>
      <c r="B34" s="213" t="s">
        <v>542</v>
      </c>
      <c r="C34" s="97">
        <v>9550200</v>
      </c>
    </row>
    <row r="35" spans="1:3" s="16" customFormat="1" ht="93.75" customHeight="1">
      <c r="A35" s="251" t="s">
        <v>538</v>
      </c>
      <c r="B35" s="213" t="s">
        <v>539</v>
      </c>
      <c r="C35" s="101">
        <v>1504900</v>
      </c>
    </row>
    <row r="36" spans="1:3" s="16" customFormat="1" ht="48" customHeight="1">
      <c r="A36" s="251" t="s">
        <v>608</v>
      </c>
      <c r="B36" s="213" t="s">
        <v>578</v>
      </c>
      <c r="C36" s="314">
        <v>852300</v>
      </c>
    </row>
    <row r="37" spans="1:3" s="16" customFormat="1" ht="72" customHeight="1">
      <c r="A37" s="251" t="s">
        <v>490</v>
      </c>
      <c r="B37" s="213" t="s">
        <v>678</v>
      </c>
      <c r="C37" s="52">
        <v>3800</v>
      </c>
    </row>
    <row r="38" spans="1:7" s="16" customFormat="1" ht="114.75" customHeight="1">
      <c r="A38" s="251" t="s">
        <v>489</v>
      </c>
      <c r="B38" s="213" t="s">
        <v>691</v>
      </c>
      <c r="C38" s="18">
        <v>296600</v>
      </c>
      <c r="E38" s="50"/>
      <c r="F38" s="51"/>
      <c r="G38" s="52"/>
    </row>
    <row r="39" spans="1:7" s="16" customFormat="1" ht="150.75" customHeight="1">
      <c r="A39" s="251" t="s">
        <v>631</v>
      </c>
      <c r="B39" s="200" t="s">
        <v>632</v>
      </c>
      <c r="C39" s="18">
        <v>463575</v>
      </c>
      <c r="E39" s="50"/>
      <c r="F39" s="51"/>
      <c r="G39" s="52"/>
    </row>
    <row r="40" spans="1:7" s="16" customFormat="1" ht="0.75" customHeight="1">
      <c r="A40" s="251" t="s">
        <v>608</v>
      </c>
      <c r="B40" s="200" t="s">
        <v>378</v>
      </c>
      <c r="C40" s="18">
        <v>0</v>
      </c>
      <c r="E40" s="50"/>
      <c r="F40" s="51"/>
      <c r="G40" s="52"/>
    </row>
    <row r="41" spans="1:7" s="16" customFormat="1" ht="60" customHeight="1">
      <c r="A41" s="251" t="s">
        <v>488</v>
      </c>
      <c r="B41" s="200" t="s">
        <v>734</v>
      </c>
      <c r="C41" s="18">
        <v>2055100</v>
      </c>
      <c r="E41" s="50"/>
      <c r="F41" s="51"/>
      <c r="G41" s="52"/>
    </row>
    <row r="42" spans="1:7" s="16" customFormat="1" ht="273" customHeight="1">
      <c r="A42" s="251" t="s">
        <v>488</v>
      </c>
      <c r="B42" s="200" t="s">
        <v>768</v>
      </c>
      <c r="C42" s="18">
        <v>360000</v>
      </c>
      <c r="E42" s="50"/>
      <c r="F42" s="51"/>
      <c r="G42" s="52"/>
    </row>
    <row r="43" spans="1:3" s="16" customFormat="1" ht="18.75">
      <c r="A43" s="22"/>
      <c r="B43" s="57" t="s">
        <v>12</v>
      </c>
      <c r="C43" s="20">
        <f>C32+C15</f>
        <v>37242675</v>
      </c>
    </row>
    <row r="44" ht="17.25" customHeight="1"/>
    <row r="45" spans="1:3" ht="25.5" customHeight="1">
      <c r="A45" s="328" t="s">
        <v>599</v>
      </c>
      <c r="B45" s="328"/>
      <c r="C45" s="328"/>
    </row>
    <row r="46" spans="1:3" ht="18" customHeight="1" hidden="1">
      <c r="A46" s="328"/>
      <c r="B46" s="328"/>
      <c r="C46" s="328"/>
    </row>
    <row r="47" ht="59.25" customHeight="1"/>
    <row r="48" ht="52.5" customHeight="1"/>
    <row r="49" spans="1:3" ht="18.75">
      <c r="A49" s="77" t="s">
        <v>745</v>
      </c>
      <c r="B49" s="54"/>
      <c r="C49" s="1"/>
    </row>
    <row r="50" spans="1:3" ht="18.75">
      <c r="A50" s="1" t="s">
        <v>744</v>
      </c>
      <c r="B50" s="54"/>
      <c r="C50" s="4"/>
    </row>
    <row r="51" spans="1:3" ht="21" customHeight="1">
      <c r="A51" s="1" t="s">
        <v>111</v>
      </c>
      <c r="C51" s="78" t="s">
        <v>721</v>
      </c>
    </row>
  </sheetData>
  <sheetProtection/>
  <mergeCells count="16">
    <mergeCell ref="A11:C11"/>
    <mergeCell ref="B10:C10"/>
    <mergeCell ref="B6:H6"/>
    <mergeCell ref="B7:H7"/>
    <mergeCell ref="B8:H8"/>
    <mergeCell ref="B9:H9"/>
    <mergeCell ref="A45:C46"/>
    <mergeCell ref="A13:A14"/>
    <mergeCell ref="B13:B14"/>
    <mergeCell ref="C13:C14"/>
    <mergeCell ref="B1:C1"/>
    <mergeCell ref="B2:C2"/>
    <mergeCell ref="B3:C3"/>
    <mergeCell ref="B4:C4"/>
    <mergeCell ref="B5:C5"/>
    <mergeCell ref="B23:B24"/>
  </mergeCells>
  <printOptions/>
  <pageMargins left="1.1811023622047245" right="0.3937007874015748" top="0.7086614173228347" bottom="0.7874015748031497" header="0" footer="0"/>
  <pageSetup horizontalDpi="600" verticalDpi="600" orientation="portrait" paperSize="9" scale="91" r:id="rId1"/>
  <headerFooter>
    <oddHeader>&amp;C&amp;P</oddHeader>
  </headerFooter>
  <rowBreaks count="1" manualBreakCount="1">
    <brk id="2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H28"/>
  <sheetViews>
    <sheetView view="pageBreakPreview" zoomScale="85" zoomScaleSheetLayoutView="85" zoomScalePageLayoutView="0" workbookViewId="0" topLeftCell="A12">
      <selection activeCell="C18" sqref="C18"/>
    </sheetView>
  </sheetViews>
  <sheetFormatPr defaultColWidth="9.140625" defaultRowHeight="12.75"/>
  <cols>
    <col min="1" max="1" width="28.00390625" style="23" customWidth="1"/>
    <col min="2" max="2" width="45.00390625" style="23" customWidth="1"/>
    <col min="3" max="3" width="22.421875" style="23" customWidth="1"/>
    <col min="4" max="16384" width="9.140625" style="23" customWidth="1"/>
  </cols>
  <sheetData>
    <row r="1" ht="12.75" hidden="1"/>
    <row r="2" ht="12.75" hidden="1"/>
    <row r="3" ht="12.75" hidden="1"/>
    <row r="4" spans="1:3" ht="18.75">
      <c r="A4" s="14"/>
      <c r="B4" s="344" t="s">
        <v>668</v>
      </c>
      <c r="C4" s="345"/>
    </row>
    <row r="5" spans="1:3" ht="18.75">
      <c r="A5" s="14"/>
      <c r="B5" s="344" t="s">
        <v>717</v>
      </c>
      <c r="C5" s="345"/>
    </row>
    <row r="6" spans="1:3" ht="18.75">
      <c r="A6" s="14"/>
      <c r="B6" s="344" t="s">
        <v>494</v>
      </c>
      <c r="C6" s="345"/>
    </row>
    <row r="7" spans="1:3" ht="18.75">
      <c r="A7" s="14"/>
      <c r="B7" s="345" t="s">
        <v>168</v>
      </c>
      <c r="C7" s="345"/>
    </row>
    <row r="8" spans="1:3" ht="20.25" customHeight="1">
      <c r="A8" s="14"/>
      <c r="B8" s="335" t="s">
        <v>718</v>
      </c>
      <c r="C8" s="336"/>
    </row>
    <row r="9" spans="1:8" ht="18" customHeight="1">
      <c r="A9" s="14"/>
      <c r="B9" s="343" t="s">
        <v>593</v>
      </c>
      <c r="C9" s="343"/>
      <c r="D9" s="343"/>
      <c r="E9" s="343"/>
      <c r="F9" s="343"/>
      <c r="G9" s="343"/>
      <c r="H9" s="343"/>
    </row>
    <row r="10" spans="1:8" ht="19.5" customHeight="1">
      <c r="A10" s="14"/>
      <c r="B10" s="348" t="s">
        <v>494</v>
      </c>
      <c r="C10" s="348"/>
      <c r="D10" s="348"/>
      <c r="E10" s="348"/>
      <c r="F10" s="348"/>
      <c r="G10" s="348"/>
      <c r="H10" s="348"/>
    </row>
    <row r="11" spans="1:8" ht="15.75" customHeight="1">
      <c r="A11" s="14"/>
      <c r="B11" s="343" t="s">
        <v>168</v>
      </c>
      <c r="C11" s="343"/>
      <c r="D11" s="343"/>
      <c r="E11" s="343"/>
      <c r="F11" s="343"/>
      <c r="G11" s="343"/>
      <c r="H11" s="343"/>
    </row>
    <row r="12" spans="1:8" ht="21" customHeight="1">
      <c r="A12" s="14"/>
      <c r="B12" s="343" t="s">
        <v>742</v>
      </c>
      <c r="C12" s="343"/>
      <c r="D12" s="343"/>
      <c r="E12" s="343"/>
      <c r="F12" s="343"/>
      <c r="G12" s="343"/>
      <c r="H12" s="343"/>
    </row>
    <row r="13" spans="1:3" ht="65.25" customHeight="1" thickBot="1">
      <c r="A13" s="346" t="s">
        <v>700</v>
      </c>
      <c r="B13" s="347"/>
      <c r="C13" s="347"/>
    </row>
    <row r="14" spans="1:3" ht="17.25" customHeight="1">
      <c r="A14" s="329" t="s">
        <v>6</v>
      </c>
      <c r="B14" s="329" t="s">
        <v>7</v>
      </c>
      <c r="C14" s="329" t="s">
        <v>8</v>
      </c>
    </row>
    <row r="15" spans="1:3" ht="15.75" customHeight="1">
      <c r="A15" s="349"/>
      <c r="B15" s="349"/>
      <c r="C15" s="349"/>
    </row>
    <row r="16" spans="1:3" ht="15.75" customHeight="1">
      <c r="A16" s="72">
        <v>1</v>
      </c>
      <c r="B16" s="72">
        <v>2</v>
      </c>
      <c r="C16" s="72">
        <v>3</v>
      </c>
    </row>
    <row r="17" spans="1:3" ht="57" customHeight="1">
      <c r="A17" s="19" t="s">
        <v>190</v>
      </c>
      <c r="B17" s="304" t="s">
        <v>679</v>
      </c>
      <c r="C17" s="20">
        <f>C18+C19+C20+C21+C23+C22+C24+C25</f>
        <v>15086475</v>
      </c>
    </row>
    <row r="18" spans="1:3" ht="97.5" customHeight="1">
      <c r="A18" s="251" t="s">
        <v>486</v>
      </c>
      <c r="B18" s="213" t="s">
        <v>542</v>
      </c>
      <c r="C18" s="18">
        <f>'№1'!C34</f>
        <v>9550200</v>
      </c>
    </row>
    <row r="19" spans="1:3" ht="76.5" customHeight="1">
      <c r="A19" s="251" t="s">
        <v>538</v>
      </c>
      <c r="B19" s="213" t="s">
        <v>539</v>
      </c>
      <c r="C19" s="18">
        <v>1504900</v>
      </c>
    </row>
    <row r="20" spans="1:3" ht="39" customHeight="1">
      <c r="A20" s="251" t="s">
        <v>608</v>
      </c>
      <c r="B20" s="213" t="s">
        <v>578</v>
      </c>
      <c r="C20" s="18">
        <v>852300</v>
      </c>
    </row>
    <row r="21" spans="1:3" ht="77.25" customHeight="1">
      <c r="A21" s="251" t="s">
        <v>490</v>
      </c>
      <c r="B21" s="213" t="s">
        <v>678</v>
      </c>
      <c r="C21" s="18">
        <f>'№1'!C37</f>
        <v>3800</v>
      </c>
    </row>
    <row r="22" spans="1:3" ht="98.25" customHeight="1">
      <c r="A22" s="251" t="s">
        <v>489</v>
      </c>
      <c r="B22" s="213" t="s">
        <v>691</v>
      </c>
      <c r="C22" s="18">
        <v>296600</v>
      </c>
    </row>
    <row r="23" spans="1:3" ht="150.75" customHeight="1">
      <c r="A23" s="251" t="s">
        <v>631</v>
      </c>
      <c r="B23" s="200" t="s">
        <v>632</v>
      </c>
      <c r="C23" s="18">
        <v>463575</v>
      </c>
    </row>
    <row r="24" spans="1:3" ht="94.5" customHeight="1">
      <c r="A24" s="251" t="s">
        <v>488</v>
      </c>
      <c r="B24" s="200" t="s">
        <v>734</v>
      </c>
      <c r="C24" s="18">
        <v>2055100</v>
      </c>
    </row>
    <row r="25" spans="1:3" ht="243.75" customHeight="1">
      <c r="A25" s="251" t="s">
        <v>488</v>
      </c>
      <c r="B25" s="200" t="s">
        <v>768</v>
      </c>
      <c r="C25" s="18">
        <f>'№1'!C42</f>
        <v>360000</v>
      </c>
    </row>
    <row r="26" ht="24.75" customHeight="1">
      <c r="A26" s="77" t="s">
        <v>745</v>
      </c>
    </row>
    <row r="27" ht="18.75">
      <c r="A27" s="1" t="s">
        <v>744</v>
      </c>
    </row>
    <row r="28" spans="1:3" ht="18.75">
      <c r="A28" s="1" t="s">
        <v>111</v>
      </c>
      <c r="C28" s="78" t="s">
        <v>721</v>
      </c>
    </row>
  </sheetData>
  <sheetProtection/>
  <mergeCells count="13">
    <mergeCell ref="A14:A15"/>
    <mergeCell ref="B14:B15"/>
    <mergeCell ref="C14:C15"/>
    <mergeCell ref="B4:C4"/>
    <mergeCell ref="B5:C5"/>
    <mergeCell ref="B6:C6"/>
    <mergeCell ref="B7:C7"/>
    <mergeCell ref="B8:C8"/>
    <mergeCell ref="A13:C13"/>
    <mergeCell ref="B9:H9"/>
    <mergeCell ref="B10:H10"/>
    <mergeCell ref="B11:H11"/>
    <mergeCell ref="B12:H12"/>
  </mergeCells>
  <printOptions/>
  <pageMargins left="0.7874015748031497" right="0.3937007874015748" top="0.5905511811023623" bottom="0.7874015748031497" header="0.1968503937007874" footer="0.393700787401574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6"/>
  <sheetViews>
    <sheetView tabSelected="1" view="pageBreakPreview" zoomScale="85" zoomScaleNormal="85" zoomScaleSheetLayoutView="85" workbookViewId="0" topLeftCell="A10">
      <selection activeCell="W44" sqref="W44"/>
    </sheetView>
  </sheetViews>
  <sheetFormatPr defaultColWidth="9.140625" defaultRowHeight="12.75"/>
  <cols>
    <col min="1" max="1" width="4.140625" style="29" customWidth="1"/>
    <col min="2" max="2" width="51.00390625" style="30" customWidth="1"/>
    <col min="3" max="3" width="5.57421875" style="30" hidden="1" customWidth="1"/>
    <col min="4" max="4" width="4.00390625" style="33" customWidth="1"/>
    <col min="5" max="5" width="3.28125" style="37" customWidth="1"/>
    <col min="6" max="6" width="13.00390625" style="86" hidden="1" customWidth="1"/>
    <col min="7" max="7" width="4.8515625" style="37" hidden="1" customWidth="1"/>
    <col min="8" max="8" width="22.57421875" style="37" customWidth="1"/>
    <col min="9" max="9" width="0.13671875" style="31" customWidth="1"/>
    <col min="10" max="10" width="5.57421875" style="31" customWidth="1"/>
    <col min="11" max="14" width="9.140625" style="31" hidden="1" customWidth="1"/>
    <col min="15" max="16384" width="9.140625" style="31" customWidth="1"/>
  </cols>
  <sheetData>
    <row r="1" spans="2:8" ht="18.75" customHeight="1">
      <c r="B1" s="341" t="s">
        <v>724</v>
      </c>
      <c r="C1" s="341"/>
      <c r="D1" s="341"/>
      <c r="E1" s="341"/>
      <c r="F1" s="341"/>
      <c r="G1" s="341"/>
      <c r="H1" s="341"/>
    </row>
    <row r="2" spans="2:9" ht="18.75" customHeight="1">
      <c r="B2" s="341" t="s">
        <v>725</v>
      </c>
      <c r="C2" s="341"/>
      <c r="D2" s="341"/>
      <c r="E2" s="341"/>
      <c r="F2" s="341"/>
      <c r="G2" s="341"/>
      <c r="H2" s="341"/>
      <c r="I2" s="157"/>
    </row>
    <row r="3" spans="2:10" ht="18.75" customHeight="1">
      <c r="B3" s="341" t="s">
        <v>505</v>
      </c>
      <c r="C3" s="341"/>
      <c r="D3" s="341"/>
      <c r="E3" s="341"/>
      <c r="F3" s="341"/>
      <c r="G3" s="341"/>
      <c r="H3" s="341"/>
      <c r="I3" s="157"/>
      <c r="J3" s="157"/>
    </row>
    <row r="4" spans="2:10" ht="18.75" customHeight="1">
      <c r="B4" s="341" t="s">
        <v>168</v>
      </c>
      <c r="C4" s="341"/>
      <c r="D4" s="341"/>
      <c r="E4" s="341"/>
      <c r="F4" s="341"/>
      <c r="G4" s="341"/>
      <c r="H4" s="341"/>
      <c r="I4" s="157"/>
      <c r="J4" s="157"/>
    </row>
    <row r="5" spans="2:15" ht="17.25" customHeight="1">
      <c r="B5" s="341" t="s">
        <v>726</v>
      </c>
      <c r="C5" s="341"/>
      <c r="D5" s="341"/>
      <c r="E5" s="341"/>
      <c r="F5" s="341"/>
      <c r="G5" s="341"/>
      <c r="H5" s="341"/>
      <c r="I5" s="158"/>
      <c r="J5" s="158"/>
      <c r="K5" s="158"/>
      <c r="L5" s="158"/>
      <c r="M5" s="158"/>
      <c r="N5" s="158"/>
      <c r="O5" s="158"/>
    </row>
    <row r="6" spans="2:15" ht="15.75" customHeight="1">
      <c r="B6" s="341" t="s">
        <v>727</v>
      </c>
      <c r="C6" s="341"/>
      <c r="D6" s="341"/>
      <c r="E6" s="341"/>
      <c r="F6" s="341"/>
      <c r="G6" s="341"/>
      <c r="H6" s="341"/>
      <c r="I6" s="158"/>
      <c r="J6" s="158"/>
      <c r="K6" s="158"/>
      <c r="L6" s="158"/>
      <c r="M6" s="158"/>
      <c r="N6" s="158"/>
      <c r="O6" s="158"/>
    </row>
    <row r="7" spans="2:15" ht="16.5" customHeight="1">
      <c r="B7" s="341" t="s">
        <v>505</v>
      </c>
      <c r="C7" s="341"/>
      <c r="D7" s="341"/>
      <c r="E7" s="341"/>
      <c r="F7" s="341"/>
      <c r="G7" s="341"/>
      <c r="H7" s="341"/>
      <c r="I7" s="158"/>
      <c r="J7" s="158"/>
      <c r="K7" s="158"/>
      <c r="L7" s="158"/>
      <c r="M7" s="158"/>
      <c r="N7" s="158"/>
      <c r="O7" s="158"/>
    </row>
    <row r="8" spans="2:15" ht="16.5" customHeight="1">
      <c r="B8" s="341" t="s">
        <v>728</v>
      </c>
      <c r="C8" s="341"/>
      <c r="D8" s="341"/>
      <c r="E8" s="341"/>
      <c r="F8" s="341"/>
      <c r="G8" s="341"/>
      <c r="H8" s="341"/>
      <c r="I8" s="158"/>
      <c r="J8" s="158"/>
      <c r="K8" s="158"/>
      <c r="L8" s="158"/>
      <c r="M8" s="158"/>
      <c r="N8" s="158"/>
      <c r="O8" s="158"/>
    </row>
    <row r="9" spans="2:8" ht="15.75" customHeight="1">
      <c r="B9" s="343" t="s">
        <v>759</v>
      </c>
      <c r="C9" s="343"/>
      <c r="D9" s="343"/>
      <c r="E9" s="343"/>
      <c r="F9" s="343"/>
      <c r="G9" s="343"/>
      <c r="H9" s="343"/>
    </row>
    <row r="10" spans="1:10" s="32" customFormat="1" ht="107.25" customHeight="1">
      <c r="A10" s="354" t="s">
        <v>703</v>
      </c>
      <c r="B10" s="354"/>
      <c r="C10" s="354"/>
      <c r="D10" s="354"/>
      <c r="E10" s="354"/>
      <c r="F10" s="354"/>
      <c r="G10" s="354"/>
      <c r="H10" s="354"/>
      <c r="I10" s="156"/>
      <c r="J10" s="156"/>
    </row>
    <row r="11" spans="2:8" ht="18" customHeight="1" hidden="1">
      <c r="B11" s="33"/>
      <c r="C11" s="33"/>
      <c r="D11" s="37"/>
      <c r="G11" s="30"/>
      <c r="H11" s="37" t="s">
        <v>29</v>
      </c>
    </row>
    <row r="12" spans="1:8" s="34" customFormat="1" ht="37.5" customHeight="1">
      <c r="A12" s="350" t="s">
        <v>73</v>
      </c>
      <c r="B12" s="352" t="s">
        <v>74</v>
      </c>
      <c r="C12" s="87"/>
      <c r="D12" s="352" t="s">
        <v>31</v>
      </c>
      <c r="E12" s="352"/>
      <c r="F12" s="352"/>
      <c r="G12" s="352"/>
      <c r="H12" s="353" t="s">
        <v>8</v>
      </c>
    </row>
    <row r="13" spans="1:8" s="34" customFormat="1" ht="78.75">
      <c r="A13" s="351"/>
      <c r="B13" s="352"/>
      <c r="C13" s="89" t="s">
        <v>75</v>
      </c>
      <c r="D13" s="89" t="s">
        <v>32</v>
      </c>
      <c r="E13" s="89" t="s">
        <v>76</v>
      </c>
      <c r="F13" s="90" t="s">
        <v>33</v>
      </c>
      <c r="G13" s="90" t="s">
        <v>77</v>
      </c>
      <c r="H13" s="353"/>
    </row>
    <row r="14" spans="1:8" s="34" customFormat="1" ht="17.25" customHeight="1">
      <c r="A14" s="64">
        <v>1</v>
      </c>
      <c r="B14" s="87">
        <v>2</v>
      </c>
      <c r="C14" s="87">
        <v>3</v>
      </c>
      <c r="D14" s="87">
        <v>3</v>
      </c>
      <c r="E14" s="87">
        <v>4</v>
      </c>
      <c r="F14" s="91" t="s">
        <v>35</v>
      </c>
      <c r="G14" s="91" t="s">
        <v>78</v>
      </c>
      <c r="H14" s="88">
        <v>5</v>
      </c>
    </row>
    <row r="15" spans="1:8" s="34" customFormat="1" ht="17.25" customHeight="1">
      <c r="A15" s="71"/>
      <c r="B15" s="92"/>
      <c r="C15" s="92"/>
      <c r="D15" s="92"/>
      <c r="E15" s="92"/>
      <c r="F15" s="93"/>
      <c r="G15" s="93"/>
      <c r="H15" s="94"/>
    </row>
    <row r="16" spans="1:9" s="35" customFormat="1" ht="19.5" customHeight="1">
      <c r="A16" s="65"/>
      <c r="B16" s="107" t="s">
        <v>79</v>
      </c>
      <c r="C16" s="107"/>
      <c r="D16" s="107"/>
      <c r="E16" s="107"/>
      <c r="F16" s="108"/>
      <c r="G16" s="108"/>
      <c r="H16" s="109">
        <f>H25+H46+H48+H52+H67+H124+H134+H163+H161</f>
        <v>43443408.54</v>
      </c>
      <c r="I16" s="196"/>
    </row>
    <row r="17" spans="1:8" s="35" customFormat="1" ht="19.5" customHeight="1" hidden="1">
      <c r="A17" s="65"/>
      <c r="B17" s="125"/>
      <c r="C17" s="125"/>
      <c r="D17" s="125"/>
      <c r="E17" s="125"/>
      <c r="F17" s="126"/>
      <c r="G17" s="126"/>
      <c r="H17" s="127"/>
    </row>
    <row r="18" spans="1:8" s="35" customFormat="1" ht="37.5" hidden="1">
      <c r="A18" s="174">
        <v>1</v>
      </c>
      <c r="B18" s="147" t="s">
        <v>319</v>
      </c>
      <c r="C18" s="172">
        <v>991</v>
      </c>
      <c r="D18" s="172"/>
      <c r="E18" s="172"/>
      <c r="F18" s="175"/>
      <c r="G18" s="175"/>
      <c r="H18" s="142">
        <f>H19</f>
        <v>0</v>
      </c>
    </row>
    <row r="19" spans="1:8" s="35" customFormat="1" ht="75" hidden="1">
      <c r="A19" s="176"/>
      <c r="B19" s="114" t="s">
        <v>320</v>
      </c>
      <c r="C19" s="114">
        <v>991</v>
      </c>
      <c r="D19" s="115" t="s">
        <v>37</v>
      </c>
      <c r="E19" s="115" t="s">
        <v>149</v>
      </c>
      <c r="F19" s="115"/>
      <c r="G19" s="115"/>
      <c r="H19" s="113">
        <v>0</v>
      </c>
    </row>
    <row r="20" spans="1:8" s="35" customFormat="1" ht="37.5" hidden="1">
      <c r="A20" s="176"/>
      <c r="B20" s="114" t="s">
        <v>214</v>
      </c>
      <c r="C20" s="114">
        <v>991</v>
      </c>
      <c r="D20" s="115" t="s">
        <v>37</v>
      </c>
      <c r="E20" s="115" t="s">
        <v>149</v>
      </c>
      <c r="F20" s="115" t="s">
        <v>213</v>
      </c>
      <c r="G20" s="115"/>
      <c r="H20" s="113">
        <f>H21</f>
        <v>3675</v>
      </c>
    </row>
    <row r="21" spans="1:8" s="35" customFormat="1" ht="18.75" hidden="1">
      <c r="A21" s="176"/>
      <c r="B21" s="114" t="s">
        <v>216</v>
      </c>
      <c r="C21" s="114">
        <v>991</v>
      </c>
      <c r="D21" s="115" t="s">
        <v>37</v>
      </c>
      <c r="E21" s="115" t="s">
        <v>149</v>
      </c>
      <c r="F21" s="115" t="s">
        <v>215</v>
      </c>
      <c r="G21" s="115"/>
      <c r="H21" s="113">
        <f>H22</f>
        <v>3675</v>
      </c>
    </row>
    <row r="22" spans="1:8" s="35" customFormat="1" ht="18.75" hidden="1">
      <c r="A22" s="176"/>
      <c r="B22" s="114" t="s">
        <v>321</v>
      </c>
      <c r="C22" s="114">
        <v>991</v>
      </c>
      <c r="D22" s="115" t="s">
        <v>37</v>
      </c>
      <c r="E22" s="115" t="s">
        <v>149</v>
      </c>
      <c r="F22" s="115" t="s">
        <v>322</v>
      </c>
      <c r="G22" s="115"/>
      <c r="H22" s="113">
        <f>H23</f>
        <v>3675</v>
      </c>
    </row>
    <row r="23" spans="1:8" s="35" customFormat="1" ht="19.5" customHeight="1" hidden="1">
      <c r="A23" s="176"/>
      <c r="B23" s="114" t="s">
        <v>312</v>
      </c>
      <c r="C23" s="114">
        <v>991</v>
      </c>
      <c r="D23" s="115" t="s">
        <v>37</v>
      </c>
      <c r="E23" s="115" t="s">
        <v>149</v>
      </c>
      <c r="F23" s="115" t="s">
        <v>322</v>
      </c>
      <c r="G23" s="115" t="s">
        <v>311</v>
      </c>
      <c r="H23" s="113">
        <v>3675</v>
      </c>
    </row>
    <row r="24" spans="1:8" s="36" customFormat="1" ht="36" customHeight="1" hidden="1">
      <c r="A24" s="176"/>
      <c r="B24" s="147" t="s">
        <v>477</v>
      </c>
      <c r="C24" s="147">
        <v>992</v>
      </c>
      <c r="D24" s="172"/>
      <c r="E24" s="172"/>
      <c r="F24" s="175"/>
      <c r="G24" s="175"/>
      <c r="H24" s="142" t="e">
        <f>H25+H46+H48+H52+H67+H124+H134+H163+#REF!+H177</f>
        <v>#REF!</v>
      </c>
    </row>
    <row r="25" spans="1:8" s="37" customFormat="1" ht="21" customHeight="1">
      <c r="A25" s="145" t="s">
        <v>334</v>
      </c>
      <c r="B25" s="147" t="s">
        <v>36</v>
      </c>
      <c r="C25" s="147">
        <v>992</v>
      </c>
      <c r="D25" s="175" t="s">
        <v>37</v>
      </c>
      <c r="E25" s="177" t="s">
        <v>1</v>
      </c>
      <c r="F25" s="178"/>
      <c r="G25" s="179"/>
      <c r="H25" s="142">
        <f>H26+H41+H42+H45+H44+H43</f>
        <v>10584658</v>
      </c>
    </row>
    <row r="26" spans="1:8" s="37" customFormat="1" ht="52.5" customHeight="1">
      <c r="A26" s="148"/>
      <c r="B26" s="114" t="s">
        <v>38</v>
      </c>
      <c r="C26" s="114">
        <v>992</v>
      </c>
      <c r="D26" s="115" t="s">
        <v>37</v>
      </c>
      <c r="E26" s="115" t="s">
        <v>39</v>
      </c>
      <c r="F26" s="115"/>
      <c r="G26" s="115"/>
      <c r="H26" s="113">
        <f>'№5'!H33</f>
        <v>1061752</v>
      </c>
    </row>
    <row r="27" spans="1:8" s="85" customFormat="1" ht="39" customHeight="1" hidden="1">
      <c r="A27" s="83"/>
      <c r="B27" s="114" t="s">
        <v>288</v>
      </c>
      <c r="C27" s="114">
        <v>992</v>
      </c>
      <c r="D27" s="115" t="s">
        <v>37</v>
      </c>
      <c r="E27" s="115" t="s">
        <v>39</v>
      </c>
      <c r="F27" s="115" t="s">
        <v>193</v>
      </c>
      <c r="G27" s="115"/>
      <c r="H27" s="113">
        <f>H28</f>
        <v>599162</v>
      </c>
    </row>
    <row r="28" spans="1:8" s="37" customFormat="1" ht="18" customHeight="1" hidden="1">
      <c r="A28" s="83"/>
      <c r="B28" s="114" t="s">
        <v>2</v>
      </c>
      <c r="C28" s="114">
        <v>992</v>
      </c>
      <c r="D28" s="115" t="s">
        <v>37</v>
      </c>
      <c r="E28" s="115" t="s">
        <v>39</v>
      </c>
      <c r="F28" s="115" t="s">
        <v>194</v>
      </c>
      <c r="G28" s="115"/>
      <c r="H28" s="113">
        <f>H29</f>
        <v>599162</v>
      </c>
    </row>
    <row r="29" spans="1:8" s="37" customFormat="1" ht="38.25" customHeight="1" hidden="1">
      <c r="A29" s="83"/>
      <c r="B29" s="114" t="s">
        <v>197</v>
      </c>
      <c r="C29" s="114">
        <v>922</v>
      </c>
      <c r="D29" s="115" t="s">
        <v>37</v>
      </c>
      <c r="E29" s="115" t="s">
        <v>39</v>
      </c>
      <c r="F29" s="115" t="s">
        <v>290</v>
      </c>
      <c r="G29" s="115"/>
      <c r="H29" s="113">
        <f>H30</f>
        <v>599162</v>
      </c>
    </row>
    <row r="30" spans="1:8" s="37" customFormat="1" ht="144" customHeight="1" hidden="1">
      <c r="A30" s="83"/>
      <c r="B30" s="114" t="s">
        <v>199</v>
      </c>
      <c r="C30" s="114">
        <v>922</v>
      </c>
      <c r="D30" s="115" t="s">
        <v>37</v>
      </c>
      <c r="E30" s="115" t="s">
        <v>39</v>
      </c>
      <c r="F30" s="115" t="s">
        <v>290</v>
      </c>
      <c r="G30" s="115" t="s">
        <v>198</v>
      </c>
      <c r="H30" s="113">
        <v>599162</v>
      </c>
    </row>
    <row r="31" spans="1:8" s="137" customFormat="1" ht="93.75" customHeight="1" hidden="1">
      <c r="A31" s="148"/>
      <c r="B31" s="114" t="s">
        <v>192</v>
      </c>
      <c r="C31" s="114">
        <v>992</v>
      </c>
      <c r="D31" s="115" t="s">
        <v>37</v>
      </c>
      <c r="E31" s="115" t="s">
        <v>40</v>
      </c>
      <c r="F31" s="115"/>
      <c r="G31" s="115"/>
      <c r="H31" s="113">
        <f>'№5'!H38</f>
        <v>6821348</v>
      </c>
    </row>
    <row r="32" spans="1:8" s="139" customFormat="1" ht="57" customHeight="1" hidden="1">
      <c r="A32" s="83"/>
      <c r="B32" s="114" t="s">
        <v>203</v>
      </c>
      <c r="C32" s="114">
        <v>992</v>
      </c>
      <c r="D32" s="115" t="s">
        <v>37</v>
      </c>
      <c r="E32" s="115" t="s">
        <v>40</v>
      </c>
      <c r="F32" s="115" t="s">
        <v>200</v>
      </c>
      <c r="G32" s="115"/>
      <c r="H32" s="113">
        <f>H33+H38</f>
        <v>4200956</v>
      </c>
    </row>
    <row r="33" spans="1:8" s="137" customFormat="1" ht="57" customHeight="1" hidden="1">
      <c r="A33" s="83"/>
      <c r="B33" s="114" t="s">
        <v>204</v>
      </c>
      <c r="C33" s="114">
        <v>992</v>
      </c>
      <c r="D33" s="115" t="s">
        <v>37</v>
      </c>
      <c r="E33" s="115" t="s">
        <v>40</v>
      </c>
      <c r="F33" s="115" t="s">
        <v>195</v>
      </c>
      <c r="G33" s="115"/>
      <c r="H33" s="113">
        <f>H34</f>
        <v>4197056</v>
      </c>
    </row>
    <row r="34" spans="1:8" s="137" customFormat="1" ht="40.5" customHeight="1" hidden="1">
      <c r="A34" s="83"/>
      <c r="B34" s="114" t="s">
        <v>197</v>
      </c>
      <c r="C34" s="114">
        <v>992</v>
      </c>
      <c r="D34" s="115" t="s">
        <v>37</v>
      </c>
      <c r="E34" s="115" t="s">
        <v>40</v>
      </c>
      <c r="F34" s="115" t="s">
        <v>196</v>
      </c>
      <c r="G34" s="115"/>
      <c r="H34" s="113">
        <f>H35+H36+H37</f>
        <v>4197056</v>
      </c>
    </row>
    <row r="35" spans="1:8" s="137" customFormat="1" ht="127.5" customHeight="1" hidden="1">
      <c r="A35" s="83"/>
      <c r="B35" s="114" t="s">
        <v>199</v>
      </c>
      <c r="C35" s="114">
        <v>992</v>
      </c>
      <c r="D35" s="115" t="s">
        <v>37</v>
      </c>
      <c r="E35" s="115" t="s">
        <v>40</v>
      </c>
      <c r="F35" s="115" t="s">
        <v>196</v>
      </c>
      <c r="G35" s="115" t="s">
        <v>198</v>
      </c>
      <c r="H35" s="113">
        <v>3454076</v>
      </c>
    </row>
    <row r="36" spans="1:8" s="137" customFormat="1" ht="56.25" customHeight="1" hidden="1">
      <c r="A36" s="83"/>
      <c r="B36" s="114" t="s">
        <v>206</v>
      </c>
      <c r="C36" s="114">
        <v>992</v>
      </c>
      <c r="D36" s="115" t="s">
        <v>37</v>
      </c>
      <c r="E36" s="115" t="s">
        <v>40</v>
      </c>
      <c r="F36" s="115" t="s">
        <v>196</v>
      </c>
      <c r="G36" s="115" t="s">
        <v>205</v>
      </c>
      <c r="H36" s="113">
        <v>685980</v>
      </c>
    </row>
    <row r="37" spans="1:8" s="137" customFormat="1" ht="21.75" customHeight="1" hidden="1">
      <c r="A37" s="83"/>
      <c r="B37" s="114" t="s">
        <v>208</v>
      </c>
      <c r="C37" s="114">
        <v>992</v>
      </c>
      <c r="D37" s="115" t="s">
        <v>37</v>
      </c>
      <c r="E37" s="115" t="s">
        <v>40</v>
      </c>
      <c r="F37" s="115" t="s">
        <v>196</v>
      </c>
      <c r="G37" s="115" t="s">
        <v>207</v>
      </c>
      <c r="H37" s="113">
        <v>57000</v>
      </c>
    </row>
    <row r="38" spans="1:8" s="137" customFormat="1" ht="33" customHeight="1" hidden="1">
      <c r="A38" s="148"/>
      <c r="B38" s="114" t="s">
        <v>210</v>
      </c>
      <c r="C38" s="114">
        <v>992</v>
      </c>
      <c r="D38" s="115" t="s">
        <v>37</v>
      </c>
      <c r="E38" s="115" t="s">
        <v>40</v>
      </c>
      <c r="F38" s="115" t="s">
        <v>209</v>
      </c>
      <c r="G38" s="115"/>
      <c r="H38" s="113">
        <f>H39</f>
        <v>3900</v>
      </c>
    </row>
    <row r="39" spans="1:8" s="137" customFormat="1" ht="21" customHeight="1" hidden="1">
      <c r="A39" s="83"/>
      <c r="B39" s="114" t="s">
        <v>212</v>
      </c>
      <c r="C39" s="114">
        <v>992</v>
      </c>
      <c r="D39" s="115" t="s">
        <v>37</v>
      </c>
      <c r="E39" s="115" t="s">
        <v>40</v>
      </c>
      <c r="F39" s="115" t="s">
        <v>211</v>
      </c>
      <c r="G39" s="115"/>
      <c r="H39" s="113">
        <f>H40</f>
        <v>3900</v>
      </c>
    </row>
    <row r="40" spans="1:8" s="137" customFormat="1" ht="32.25" customHeight="1" hidden="1">
      <c r="A40" s="83"/>
      <c r="B40" s="114" t="s">
        <v>206</v>
      </c>
      <c r="C40" s="114">
        <v>992</v>
      </c>
      <c r="D40" s="115" t="s">
        <v>37</v>
      </c>
      <c r="E40" s="115" t="s">
        <v>40</v>
      </c>
      <c r="F40" s="115" t="s">
        <v>211</v>
      </c>
      <c r="G40" s="115" t="s">
        <v>205</v>
      </c>
      <c r="H40" s="113">
        <v>3900</v>
      </c>
    </row>
    <row r="41" spans="1:8" s="137" customFormat="1" ht="92.25" customHeight="1" hidden="1">
      <c r="A41" s="83"/>
      <c r="B41" s="114" t="str">
        <f>'№5'!B20</f>
        <v>Другие непрограммные направления деятельности органов местного самоуправления</v>
      </c>
      <c r="C41" s="114"/>
      <c r="D41" s="115" t="s">
        <v>37</v>
      </c>
      <c r="E41" s="115" t="s">
        <v>149</v>
      </c>
      <c r="F41" s="115"/>
      <c r="G41" s="115"/>
      <c r="H41" s="113">
        <v>0</v>
      </c>
    </row>
    <row r="42" spans="1:8" s="137" customFormat="1" ht="95.25" customHeight="1">
      <c r="A42" s="148"/>
      <c r="B42" s="114" t="s">
        <v>192</v>
      </c>
      <c r="C42" s="114">
        <v>992</v>
      </c>
      <c r="D42" s="115" t="s">
        <v>37</v>
      </c>
      <c r="E42" s="115" t="s">
        <v>40</v>
      </c>
      <c r="F42" s="115"/>
      <c r="G42" s="115"/>
      <c r="H42" s="113">
        <f>H31</f>
        <v>6821348</v>
      </c>
    </row>
    <row r="43" spans="1:8" s="137" customFormat="1" ht="30" customHeight="1">
      <c r="A43" s="83"/>
      <c r="B43" s="114" t="s">
        <v>216</v>
      </c>
      <c r="C43" s="114">
        <v>992</v>
      </c>
      <c r="D43" s="115" t="s">
        <v>37</v>
      </c>
      <c r="E43" s="115" t="s">
        <v>149</v>
      </c>
      <c r="F43" s="115" t="s">
        <v>215</v>
      </c>
      <c r="G43" s="115"/>
      <c r="H43" s="113">
        <v>7000</v>
      </c>
    </row>
    <row r="44" spans="1:8" s="137" customFormat="1" ht="21.75" customHeight="1">
      <c r="A44" s="83"/>
      <c r="B44" s="114" t="s">
        <v>536</v>
      </c>
      <c r="C44" s="114"/>
      <c r="D44" s="115" t="s">
        <v>37</v>
      </c>
      <c r="E44" s="115" t="s">
        <v>46</v>
      </c>
      <c r="F44" s="115"/>
      <c r="G44" s="115"/>
      <c r="H44" s="113">
        <f>'№5'!H53</f>
        <v>50000</v>
      </c>
    </row>
    <row r="45" spans="1:8" s="137" customFormat="1" ht="21" customHeight="1">
      <c r="A45" s="148"/>
      <c r="B45" s="114" t="s">
        <v>47</v>
      </c>
      <c r="C45" s="114">
        <v>992</v>
      </c>
      <c r="D45" s="115" t="s">
        <v>37</v>
      </c>
      <c r="E45" s="115" t="s">
        <v>48</v>
      </c>
      <c r="F45" s="115"/>
      <c r="G45" s="115"/>
      <c r="H45" s="113">
        <f>'№5'!H58</f>
        <v>2644558</v>
      </c>
    </row>
    <row r="46" spans="1:8" s="137" customFormat="1" ht="23.25" customHeight="1">
      <c r="A46" s="83" t="s">
        <v>331</v>
      </c>
      <c r="B46" s="147" t="s">
        <v>50</v>
      </c>
      <c r="C46" s="147">
        <v>992</v>
      </c>
      <c r="D46" s="181" t="s">
        <v>39</v>
      </c>
      <c r="E46" s="181" t="s">
        <v>1</v>
      </c>
      <c r="F46" s="181"/>
      <c r="G46" s="181"/>
      <c r="H46" s="142">
        <f>H47</f>
        <v>639703</v>
      </c>
    </row>
    <row r="47" spans="1:8" s="140" customFormat="1" ht="38.25" customHeight="1">
      <c r="A47" s="182"/>
      <c r="B47" s="114" t="s">
        <v>51</v>
      </c>
      <c r="C47" s="114">
        <v>992</v>
      </c>
      <c r="D47" s="115" t="s">
        <v>39</v>
      </c>
      <c r="E47" s="115" t="s">
        <v>52</v>
      </c>
      <c r="F47" s="115"/>
      <c r="G47" s="115"/>
      <c r="H47" s="113">
        <f>'№5'!H80</f>
        <v>639703</v>
      </c>
    </row>
    <row r="48" spans="1:8" s="137" customFormat="1" ht="33" customHeight="1">
      <c r="A48" s="145" t="s">
        <v>332</v>
      </c>
      <c r="B48" s="183" t="s">
        <v>53</v>
      </c>
      <c r="C48" s="184">
        <v>992</v>
      </c>
      <c r="D48" s="177" t="s">
        <v>52</v>
      </c>
      <c r="E48" s="177" t="s">
        <v>1</v>
      </c>
      <c r="F48" s="177"/>
      <c r="G48" s="177"/>
      <c r="H48" s="155">
        <f>'№5'!H88</f>
        <v>310000</v>
      </c>
    </row>
    <row r="49" spans="1:8" s="137" customFormat="1" ht="17.25" customHeight="1">
      <c r="A49" s="148"/>
      <c r="B49" s="114" t="s">
        <v>627</v>
      </c>
      <c r="C49" s="114">
        <v>992</v>
      </c>
      <c r="D49" s="115" t="s">
        <v>52</v>
      </c>
      <c r="E49" s="115" t="s">
        <v>54</v>
      </c>
      <c r="F49" s="115"/>
      <c r="G49" s="115"/>
      <c r="H49" s="113">
        <f>'№5'!H89</f>
        <v>150000</v>
      </c>
    </row>
    <row r="50" spans="1:8" s="37" customFormat="1" ht="72" customHeight="1">
      <c r="A50" s="148"/>
      <c r="B50" s="114" t="s">
        <v>628</v>
      </c>
      <c r="C50" s="114">
        <v>992</v>
      </c>
      <c r="D50" s="115" t="s">
        <v>52</v>
      </c>
      <c r="E50" s="115" t="s">
        <v>55</v>
      </c>
      <c r="F50" s="115"/>
      <c r="G50" s="115"/>
      <c r="H50" s="113">
        <f>'№5'!H96</f>
        <v>100000</v>
      </c>
    </row>
    <row r="51" spans="1:8" s="37" customFormat="1" ht="51" customHeight="1">
      <c r="A51" s="83"/>
      <c r="B51" s="114" t="s">
        <v>56</v>
      </c>
      <c r="C51" s="114">
        <v>992</v>
      </c>
      <c r="D51" s="115" t="s">
        <v>52</v>
      </c>
      <c r="E51" s="115" t="s">
        <v>49</v>
      </c>
      <c r="F51" s="115" t="s">
        <v>201</v>
      </c>
      <c r="G51" s="115"/>
      <c r="H51" s="113">
        <f>'№5'!H106</f>
        <v>60000</v>
      </c>
    </row>
    <row r="52" spans="1:8" s="37" customFormat="1" ht="18.75">
      <c r="A52" s="83" t="s">
        <v>333</v>
      </c>
      <c r="B52" s="147" t="s">
        <v>57</v>
      </c>
      <c r="C52" s="147">
        <v>992</v>
      </c>
      <c r="D52" s="181" t="s">
        <v>40</v>
      </c>
      <c r="E52" s="181" t="s">
        <v>1</v>
      </c>
      <c r="F52" s="181"/>
      <c r="G52" s="181"/>
      <c r="H52" s="142">
        <f>'№5'!H113</f>
        <v>4263133.54</v>
      </c>
    </row>
    <row r="53" spans="1:8" s="37" customFormat="1" ht="19.5" customHeight="1">
      <c r="A53" s="148"/>
      <c r="B53" s="114" t="s">
        <v>109</v>
      </c>
      <c r="C53" s="114">
        <v>992</v>
      </c>
      <c r="D53" s="115" t="s">
        <v>40</v>
      </c>
      <c r="E53" s="115" t="s">
        <v>54</v>
      </c>
      <c r="F53" s="115"/>
      <c r="G53" s="115"/>
      <c r="H53" s="143">
        <f>'№5'!H114</f>
        <v>4153133.54</v>
      </c>
    </row>
    <row r="54" spans="1:8" s="37" customFormat="1" ht="1.5" customHeight="1">
      <c r="A54" s="83"/>
      <c r="B54" s="114" t="s">
        <v>206</v>
      </c>
      <c r="C54" s="114">
        <v>992</v>
      </c>
      <c r="D54" s="115" t="s">
        <v>40</v>
      </c>
      <c r="E54" s="115" t="s">
        <v>54</v>
      </c>
      <c r="F54" s="115" t="s">
        <v>225</v>
      </c>
      <c r="G54" s="115" t="s">
        <v>205</v>
      </c>
      <c r="H54" s="143">
        <f>400000+2263000+79985-400000-79985</f>
        <v>2263000</v>
      </c>
    </row>
    <row r="55" spans="1:8" s="37" customFormat="1" ht="36" customHeight="1">
      <c r="A55" s="148"/>
      <c r="B55" s="114" t="s">
        <v>58</v>
      </c>
      <c r="C55" s="114">
        <v>992</v>
      </c>
      <c r="D55" s="115" t="s">
        <v>40</v>
      </c>
      <c r="E55" s="115" t="s">
        <v>45</v>
      </c>
      <c r="F55" s="115"/>
      <c r="G55" s="115"/>
      <c r="H55" s="113">
        <f>'№5'!H122</f>
        <v>110000</v>
      </c>
    </row>
    <row r="56" spans="1:8" s="37" customFormat="1" ht="36" customHeight="1" hidden="1">
      <c r="A56" s="83"/>
      <c r="B56" s="114" t="s">
        <v>224</v>
      </c>
      <c r="C56" s="114">
        <v>992</v>
      </c>
      <c r="D56" s="115" t="s">
        <v>40</v>
      </c>
      <c r="E56" s="115" t="s">
        <v>45</v>
      </c>
      <c r="F56" s="115" t="s">
        <v>202</v>
      </c>
      <c r="G56" s="115"/>
      <c r="H56" s="113">
        <f>H57+H59+H65</f>
        <v>460000</v>
      </c>
    </row>
    <row r="57" spans="1:8" s="37" customFormat="1" ht="37.5" hidden="1">
      <c r="A57" s="83"/>
      <c r="B57" s="114" t="s">
        <v>147</v>
      </c>
      <c r="C57" s="114">
        <v>992</v>
      </c>
      <c r="D57" s="115" t="s">
        <v>40</v>
      </c>
      <c r="E57" s="115" t="s">
        <v>45</v>
      </c>
      <c r="F57" s="115" t="s">
        <v>227</v>
      </c>
      <c r="G57" s="115"/>
      <c r="H57" s="113">
        <f>H58</f>
        <v>430000</v>
      </c>
    </row>
    <row r="58" spans="1:8" s="37" customFormat="1" ht="37.5" hidden="1">
      <c r="A58" s="83"/>
      <c r="B58" s="114" t="s">
        <v>206</v>
      </c>
      <c r="C58" s="114">
        <v>992</v>
      </c>
      <c r="D58" s="115" t="s">
        <v>40</v>
      </c>
      <c r="E58" s="115" t="s">
        <v>45</v>
      </c>
      <c r="F58" s="115" t="s">
        <v>227</v>
      </c>
      <c r="G58" s="115" t="s">
        <v>205</v>
      </c>
      <c r="H58" s="113">
        <f>30000+400000</f>
        <v>430000</v>
      </c>
    </row>
    <row r="59" spans="1:8" s="37" customFormat="1" ht="36.75" customHeight="1" hidden="1">
      <c r="A59" s="83"/>
      <c r="B59" s="185" t="s">
        <v>84</v>
      </c>
      <c r="C59" s="114">
        <v>992</v>
      </c>
      <c r="D59" s="115" t="s">
        <v>40</v>
      </c>
      <c r="E59" s="115" t="s">
        <v>45</v>
      </c>
      <c r="F59" s="115" t="s">
        <v>228</v>
      </c>
      <c r="G59" s="115"/>
      <c r="H59" s="113">
        <f>H60</f>
        <v>30000</v>
      </c>
    </row>
    <row r="60" spans="1:8" s="37" customFormat="1" ht="37.5" hidden="1">
      <c r="A60" s="83"/>
      <c r="B60" s="114" t="s">
        <v>206</v>
      </c>
      <c r="C60" s="114">
        <v>992</v>
      </c>
      <c r="D60" s="115" t="s">
        <v>40</v>
      </c>
      <c r="E60" s="115" t="s">
        <v>45</v>
      </c>
      <c r="F60" s="115" t="s">
        <v>228</v>
      </c>
      <c r="G60" s="115" t="s">
        <v>205</v>
      </c>
      <c r="H60" s="113">
        <v>30000</v>
      </c>
    </row>
    <row r="61" spans="1:8" s="37" customFormat="1" ht="18.75" hidden="1">
      <c r="A61" s="83"/>
      <c r="B61" s="114" t="s">
        <v>85</v>
      </c>
      <c r="C61" s="114">
        <v>992</v>
      </c>
      <c r="D61" s="115" t="s">
        <v>40</v>
      </c>
      <c r="E61" s="115" t="s">
        <v>45</v>
      </c>
      <c r="F61" s="115" t="s">
        <v>86</v>
      </c>
      <c r="G61" s="115"/>
      <c r="H61" s="113"/>
    </row>
    <row r="62" spans="1:8" s="37" customFormat="1" ht="75.75" customHeight="1" hidden="1">
      <c r="A62" s="83"/>
      <c r="B62" s="185" t="s">
        <v>145</v>
      </c>
      <c r="C62" s="114">
        <v>992</v>
      </c>
      <c r="D62" s="115" t="s">
        <v>40</v>
      </c>
      <c r="E62" s="115" t="s">
        <v>45</v>
      </c>
      <c r="F62" s="115" t="s">
        <v>144</v>
      </c>
      <c r="G62" s="115"/>
      <c r="H62" s="113"/>
    </row>
    <row r="63" spans="1:8" s="37" customFormat="1" ht="23.25" customHeight="1" hidden="1">
      <c r="A63" s="83"/>
      <c r="B63" s="114" t="s">
        <v>43</v>
      </c>
      <c r="C63" s="114">
        <v>992</v>
      </c>
      <c r="D63" s="115" t="s">
        <v>40</v>
      </c>
      <c r="E63" s="115" t="s">
        <v>45</v>
      </c>
      <c r="F63" s="115" t="s">
        <v>144</v>
      </c>
      <c r="G63" s="115" t="s">
        <v>44</v>
      </c>
      <c r="H63" s="113"/>
    </row>
    <row r="64" spans="1:8" s="37" customFormat="1" ht="56.25" customHeight="1" hidden="1">
      <c r="A64" s="83"/>
      <c r="B64" s="114" t="s">
        <v>162</v>
      </c>
      <c r="C64" s="114">
        <v>992</v>
      </c>
      <c r="D64" s="115" t="s">
        <v>40</v>
      </c>
      <c r="E64" s="115" t="s">
        <v>45</v>
      </c>
      <c r="F64" s="115" t="s">
        <v>146</v>
      </c>
      <c r="G64" s="115" t="s">
        <v>161</v>
      </c>
      <c r="H64" s="113">
        <v>0</v>
      </c>
    </row>
    <row r="65" spans="1:8" s="37" customFormat="1" ht="39" customHeight="1" hidden="1">
      <c r="A65" s="83"/>
      <c r="B65" s="114" t="s">
        <v>289</v>
      </c>
      <c r="C65" s="114">
        <v>992</v>
      </c>
      <c r="D65" s="115" t="s">
        <v>40</v>
      </c>
      <c r="E65" s="115" t="s">
        <v>45</v>
      </c>
      <c r="F65" s="115" t="s">
        <v>229</v>
      </c>
      <c r="G65" s="115"/>
      <c r="H65" s="113">
        <f>H66</f>
        <v>0</v>
      </c>
    </row>
    <row r="66" spans="1:8" s="62" customFormat="1" ht="37.5" hidden="1">
      <c r="A66" s="145"/>
      <c r="B66" s="114" t="s">
        <v>206</v>
      </c>
      <c r="C66" s="114">
        <v>992</v>
      </c>
      <c r="D66" s="115" t="s">
        <v>40</v>
      </c>
      <c r="E66" s="115" t="s">
        <v>45</v>
      </c>
      <c r="F66" s="115" t="s">
        <v>229</v>
      </c>
      <c r="G66" s="115" t="s">
        <v>205</v>
      </c>
      <c r="H66" s="113">
        <v>0</v>
      </c>
    </row>
    <row r="67" spans="1:8" s="37" customFormat="1" ht="18.75" customHeight="1">
      <c r="A67" s="145" t="s">
        <v>34</v>
      </c>
      <c r="B67" s="147" t="s">
        <v>61</v>
      </c>
      <c r="C67" s="147">
        <v>992</v>
      </c>
      <c r="D67" s="181" t="s">
        <v>41</v>
      </c>
      <c r="E67" s="181" t="s">
        <v>1</v>
      </c>
      <c r="F67" s="181"/>
      <c r="G67" s="181"/>
      <c r="H67" s="142">
        <f>'№5'!H137</f>
        <v>13102844.11</v>
      </c>
    </row>
    <row r="68" spans="1:8" s="37" customFormat="1" ht="18.75" hidden="1">
      <c r="A68" s="83"/>
      <c r="B68" s="114" t="s">
        <v>63</v>
      </c>
      <c r="C68" s="114">
        <v>992</v>
      </c>
      <c r="D68" s="115" t="s">
        <v>41</v>
      </c>
      <c r="E68" s="115" t="s">
        <v>37</v>
      </c>
      <c r="F68" s="115" t="s">
        <v>87</v>
      </c>
      <c r="G68" s="115" t="s">
        <v>60</v>
      </c>
      <c r="H68" s="113">
        <v>0</v>
      </c>
    </row>
    <row r="69" spans="1:8" s="37" customFormat="1" ht="37.5" hidden="1">
      <c r="A69" s="83"/>
      <c r="B69" s="114" t="s">
        <v>64</v>
      </c>
      <c r="C69" s="114">
        <v>992</v>
      </c>
      <c r="D69" s="115" t="s">
        <v>41</v>
      </c>
      <c r="E69" s="115" t="s">
        <v>37</v>
      </c>
      <c r="F69" s="115" t="s">
        <v>59</v>
      </c>
      <c r="G69" s="115"/>
      <c r="H69" s="113">
        <f>H71</f>
        <v>0</v>
      </c>
    </row>
    <row r="70" spans="1:8" s="37" customFormat="1" ht="18.75" hidden="1">
      <c r="A70" s="83"/>
      <c r="B70" s="114" t="s">
        <v>88</v>
      </c>
      <c r="C70" s="114">
        <v>992</v>
      </c>
      <c r="D70" s="115" t="s">
        <v>41</v>
      </c>
      <c r="E70" s="115" t="s">
        <v>37</v>
      </c>
      <c r="F70" s="115" t="s">
        <v>89</v>
      </c>
      <c r="G70" s="115"/>
      <c r="H70" s="113">
        <f>H71</f>
        <v>0</v>
      </c>
    </row>
    <row r="71" spans="1:8" s="37" customFormat="1" ht="135" customHeight="1" hidden="1">
      <c r="A71" s="83"/>
      <c r="B71" s="114" t="s">
        <v>90</v>
      </c>
      <c r="C71" s="114">
        <v>992</v>
      </c>
      <c r="D71" s="115" t="s">
        <v>41</v>
      </c>
      <c r="E71" s="115" t="s">
        <v>37</v>
      </c>
      <c r="F71" s="115" t="s">
        <v>91</v>
      </c>
      <c r="G71" s="115"/>
      <c r="H71" s="113">
        <f>H72</f>
        <v>0</v>
      </c>
    </row>
    <row r="72" spans="1:8" s="37" customFormat="1" ht="18.75" hidden="1">
      <c r="A72" s="83"/>
      <c r="B72" s="114" t="s">
        <v>63</v>
      </c>
      <c r="C72" s="114">
        <v>992</v>
      </c>
      <c r="D72" s="115" t="s">
        <v>41</v>
      </c>
      <c r="E72" s="115" t="s">
        <v>37</v>
      </c>
      <c r="F72" s="115" t="s">
        <v>91</v>
      </c>
      <c r="G72" s="115" t="s">
        <v>60</v>
      </c>
      <c r="H72" s="113">
        <f>600000-400000-200000</f>
        <v>0</v>
      </c>
    </row>
    <row r="73" spans="1:8" s="37" customFormat="1" ht="18.75" hidden="1">
      <c r="A73" s="83"/>
      <c r="B73" s="114" t="e">
        <f>'№5'!#REF!</f>
        <v>#REF!</v>
      </c>
      <c r="C73" s="114"/>
      <c r="D73" s="115" t="s">
        <v>41</v>
      </c>
      <c r="E73" s="115" t="s">
        <v>37</v>
      </c>
      <c r="F73" s="115"/>
      <c r="G73" s="115"/>
      <c r="H73" s="113" t="e">
        <f>'№5'!#REF!</f>
        <v>#REF!</v>
      </c>
    </row>
    <row r="74" spans="1:8" s="37" customFormat="1" ht="16.5" customHeight="1">
      <c r="A74" s="148"/>
      <c r="B74" s="114" t="s">
        <v>62</v>
      </c>
      <c r="C74" s="114">
        <v>992</v>
      </c>
      <c r="D74" s="115" t="s">
        <v>41</v>
      </c>
      <c r="E74" s="115" t="s">
        <v>39</v>
      </c>
      <c r="F74" s="115"/>
      <c r="G74" s="115"/>
      <c r="H74" s="113">
        <f>'№5'!H138</f>
        <v>3491518</v>
      </c>
    </row>
    <row r="75" spans="1:8" s="37" customFormat="1" ht="37.5" hidden="1">
      <c r="A75" s="83"/>
      <c r="B75" s="114" t="s">
        <v>92</v>
      </c>
      <c r="C75" s="114">
        <v>992</v>
      </c>
      <c r="D75" s="115" t="s">
        <v>41</v>
      </c>
      <c r="E75" s="186" t="s">
        <v>39</v>
      </c>
      <c r="F75" s="115" t="s">
        <v>93</v>
      </c>
      <c r="G75" s="115"/>
      <c r="H75" s="113">
        <f>H76</f>
        <v>0</v>
      </c>
    </row>
    <row r="76" spans="1:8" s="37" customFormat="1" ht="24.75" customHeight="1" hidden="1">
      <c r="A76" s="83"/>
      <c r="B76" s="114" t="s">
        <v>43</v>
      </c>
      <c r="C76" s="114">
        <v>992</v>
      </c>
      <c r="D76" s="115" t="s">
        <v>41</v>
      </c>
      <c r="E76" s="115" t="s">
        <v>39</v>
      </c>
      <c r="F76" s="115" t="s">
        <v>93</v>
      </c>
      <c r="G76" s="115" t="s">
        <v>44</v>
      </c>
      <c r="H76" s="113">
        <v>0</v>
      </c>
    </row>
    <row r="77" spans="1:8" s="37" customFormat="1" ht="57.75" customHeight="1" hidden="1">
      <c r="A77" s="83"/>
      <c r="B77" s="114" t="s">
        <v>163</v>
      </c>
      <c r="C77" s="114">
        <v>992</v>
      </c>
      <c r="D77" s="115" t="s">
        <v>41</v>
      </c>
      <c r="E77" s="115" t="s">
        <v>39</v>
      </c>
      <c r="F77" s="115" t="s">
        <v>164</v>
      </c>
      <c r="G77" s="115"/>
      <c r="H77" s="113">
        <f>H78</f>
        <v>0</v>
      </c>
    </row>
    <row r="78" spans="1:8" s="37" customFormat="1" ht="90.75" customHeight="1" hidden="1">
      <c r="A78" s="83"/>
      <c r="B78" s="114" t="s">
        <v>160</v>
      </c>
      <c r="C78" s="114">
        <v>992</v>
      </c>
      <c r="D78" s="115" t="s">
        <v>41</v>
      </c>
      <c r="E78" s="115" t="s">
        <v>39</v>
      </c>
      <c r="F78" s="115" t="s">
        <v>159</v>
      </c>
      <c r="G78" s="115"/>
      <c r="H78" s="113">
        <f>H79</f>
        <v>0</v>
      </c>
    </row>
    <row r="79" spans="1:8" s="37" customFormat="1" ht="75.75" customHeight="1" hidden="1">
      <c r="A79" s="83"/>
      <c r="B79" s="114" t="s">
        <v>129</v>
      </c>
      <c r="C79" s="114">
        <v>992</v>
      </c>
      <c r="D79" s="115" t="s">
        <v>41</v>
      </c>
      <c r="E79" s="115" t="s">
        <v>39</v>
      </c>
      <c r="F79" s="115" t="s">
        <v>159</v>
      </c>
      <c r="G79" s="115" t="s">
        <v>132</v>
      </c>
      <c r="H79" s="113">
        <v>0</v>
      </c>
    </row>
    <row r="80" spans="1:8" s="37" customFormat="1" ht="21.75" customHeight="1" hidden="1">
      <c r="A80" s="83"/>
      <c r="B80" s="114" t="s">
        <v>128</v>
      </c>
      <c r="C80" s="114">
        <v>992</v>
      </c>
      <c r="D80" s="115" t="s">
        <v>41</v>
      </c>
      <c r="E80" s="115" t="s">
        <v>39</v>
      </c>
      <c r="F80" s="115" t="s">
        <v>130</v>
      </c>
      <c r="G80" s="115"/>
      <c r="H80" s="113">
        <f>H81</f>
        <v>0</v>
      </c>
    </row>
    <row r="81" spans="1:8" s="37" customFormat="1" ht="54.75" customHeight="1" hidden="1">
      <c r="A81" s="83"/>
      <c r="B81" s="114" t="s">
        <v>150</v>
      </c>
      <c r="C81" s="114">
        <v>992</v>
      </c>
      <c r="D81" s="115" t="s">
        <v>41</v>
      </c>
      <c r="E81" s="115" t="s">
        <v>39</v>
      </c>
      <c r="F81" s="115" t="s">
        <v>131</v>
      </c>
      <c r="G81" s="115"/>
      <c r="H81" s="113">
        <f>H82</f>
        <v>0</v>
      </c>
    </row>
    <row r="82" spans="1:8" s="37" customFormat="1" ht="55.5" customHeight="1" hidden="1">
      <c r="A82" s="83"/>
      <c r="B82" s="114" t="s">
        <v>129</v>
      </c>
      <c r="C82" s="114">
        <v>992</v>
      </c>
      <c r="D82" s="115" t="s">
        <v>41</v>
      </c>
      <c r="E82" s="115" t="s">
        <v>39</v>
      </c>
      <c r="F82" s="115" t="s">
        <v>131</v>
      </c>
      <c r="G82" s="115" t="s">
        <v>132</v>
      </c>
      <c r="H82" s="113">
        <v>0</v>
      </c>
    </row>
    <row r="83" spans="1:8" s="37" customFormat="1" ht="33.75" customHeight="1" hidden="1">
      <c r="A83" s="83"/>
      <c r="B83" s="114" t="s">
        <v>231</v>
      </c>
      <c r="C83" s="114">
        <v>992</v>
      </c>
      <c r="D83" s="115" t="s">
        <v>41</v>
      </c>
      <c r="E83" s="115" t="s">
        <v>39</v>
      </c>
      <c r="F83" s="115" t="s">
        <v>230</v>
      </c>
      <c r="G83" s="115"/>
      <c r="H83" s="113">
        <f>H87</f>
        <v>1128000</v>
      </c>
    </row>
    <row r="84" spans="1:8" s="37" customFormat="1" ht="54.75" customHeight="1" hidden="1">
      <c r="A84" s="83"/>
      <c r="B84" s="114" t="s">
        <v>120</v>
      </c>
      <c r="C84" s="114">
        <v>992</v>
      </c>
      <c r="D84" s="115" t="s">
        <v>41</v>
      </c>
      <c r="E84" s="115" t="s">
        <v>39</v>
      </c>
      <c r="F84" s="115" t="s">
        <v>121</v>
      </c>
      <c r="G84" s="115"/>
      <c r="H84" s="113">
        <f>H85</f>
        <v>0</v>
      </c>
    </row>
    <row r="85" spans="1:8" s="37" customFormat="1" ht="21" customHeight="1" hidden="1">
      <c r="A85" s="83"/>
      <c r="B85" s="114" t="s">
        <v>43</v>
      </c>
      <c r="C85" s="114">
        <v>992</v>
      </c>
      <c r="D85" s="115" t="s">
        <v>41</v>
      </c>
      <c r="E85" s="115" t="s">
        <v>39</v>
      </c>
      <c r="F85" s="115" t="s">
        <v>121</v>
      </c>
      <c r="G85" s="115" t="s">
        <v>44</v>
      </c>
      <c r="H85" s="113">
        <f>300000-100000-200000</f>
        <v>0</v>
      </c>
    </row>
    <row r="86" spans="1:8" s="37" customFormat="1" ht="30" customHeight="1" hidden="1">
      <c r="A86" s="83"/>
      <c r="B86" s="114" t="s">
        <v>4</v>
      </c>
      <c r="C86" s="114">
        <v>992</v>
      </c>
      <c r="D86" s="115" t="s">
        <v>41</v>
      </c>
      <c r="E86" s="115" t="s">
        <v>39</v>
      </c>
      <c r="F86" s="115" t="s">
        <v>3</v>
      </c>
      <c r="G86" s="115"/>
      <c r="H86" s="113">
        <f>H87</f>
        <v>1128000</v>
      </c>
    </row>
    <row r="87" spans="1:8" s="37" customFormat="1" ht="22.5" customHeight="1" hidden="1">
      <c r="A87" s="83"/>
      <c r="B87" s="185" t="s">
        <v>233</v>
      </c>
      <c r="C87" s="114">
        <v>992</v>
      </c>
      <c r="D87" s="115" t="s">
        <v>41</v>
      </c>
      <c r="E87" s="115" t="s">
        <v>39</v>
      </c>
      <c r="F87" s="115" t="s">
        <v>232</v>
      </c>
      <c r="G87" s="115"/>
      <c r="H87" s="113">
        <f>H88+H92</f>
        <v>1128000</v>
      </c>
    </row>
    <row r="88" spans="1:8" s="37" customFormat="1" ht="34.5" customHeight="1" hidden="1">
      <c r="A88" s="83"/>
      <c r="B88" s="185" t="s">
        <v>235</v>
      </c>
      <c r="C88" s="114">
        <v>992</v>
      </c>
      <c r="D88" s="115" t="s">
        <v>41</v>
      </c>
      <c r="E88" s="115" t="s">
        <v>39</v>
      </c>
      <c r="F88" s="115" t="s">
        <v>234</v>
      </c>
      <c r="G88" s="115"/>
      <c r="H88" s="113">
        <f>H91</f>
        <v>141000</v>
      </c>
    </row>
    <row r="89" spans="1:8" s="37" customFormat="1" ht="76.5" customHeight="1" hidden="1">
      <c r="A89" s="83"/>
      <c r="B89" s="114" t="s">
        <v>5</v>
      </c>
      <c r="C89" s="114">
        <v>992</v>
      </c>
      <c r="D89" s="115" t="s">
        <v>41</v>
      </c>
      <c r="E89" s="115" t="s">
        <v>39</v>
      </c>
      <c r="F89" s="115" t="s">
        <v>94</v>
      </c>
      <c r="G89" s="115"/>
      <c r="H89" s="113">
        <f>H90</f>
        <v>0</v>
      </c>
    </row>
    <row r="90" spans="1:8" s="37" customFormat="1" ht="18.75" hidden="1">
      <c r="A90" s="83"/>
      <c r="B90" s="114" t="s">
        <v>43</v>
      </c>
      <c r="C90" s="114">
        <v>992</v>
      </c>
      <c r="D90" s="115" t="s">
        <v>41</v>
      </c>
      <c r="E90" s="115" t="s">
        <v>39</v>
      </c>
      <c r="F90" s="115" t="s">
        <v>94</v>
      </c>
      <c r="G90" s="115" t="s">
        <v>44</v>
      </c>
      <c r="H90" s="113">
        <f>700000+100000-49772-100000-431378-172100-46750</f>
        <v>0</v>
      </c>
    </row>
    <row r="91" spans="1:8" s="37" customFormat="1" ht="37.5" hidden="1">
      <c r="A91" s="83"/>
      <c r="B91" s="114" t="s">
        <v>206</v>
      </c>
      <c r="C91" s="114">
        <v>992</v>
      </c>
      <c r="D91" s="115" t="s">
        <v>41</v>
      </c>
      <c r="E91" s="115" t="s">
        <v>39</v>
      </c>
      <c r="F91" s="115" t="s">
        <v>234</v>
      </c>
      <c r="G91" s="115" t="s">
        <v>205</v>
      </c>
      <c r="H91" s="113">
        <v>141000</v>
      </c>
    </row>
    <row r="92" spans="1:8" s="37" customFormat="1" ht="34.5" customHeight="1" hidden="1">
      <c r="A92" s="83"/>
      <c r="B92" s="185" t="s">
        <v>237</v>
      </c>
      <c r="C92" s="114">
        <v>992</v>
      </c>
      <c r="D92" s="115" t="s">
        <v>41</v>
      </c>
      <c r="E92" s="115" t="s">
        <v>39</v>
      </c>
      <c r="F92" s="115" t="s">
        <v>236</v>
      </c>
      <c r="G92" s="115"/>
      <c r="H92" s="113">
        <f>H93+H94</f>
        <v>987000</v>
      </c>
    </row>
    <row r="93" spans="1:8" s="37" customFormat="1" ht="37.5" hidden="1">
      <c r="A93" s="83"/>
      <c r="B93" s="114" t="s">
        <v>206</v>
      </c>
      <c r="C93" s="114">
        <v>992</v>
      </c>
      <c r="D93" s="115" t="s">
        <v>41</v>
      </c>
      <c r="E93" s="115" t="s">
        <v>39</v>
      </c>
      <c r="F93" s="115" t="s">
        <v>236</v>
      </c>
      <c r="G93" s="115" t="s">
        <v>205</v>
      </c>
      <c r="H93" s="113">
        <f>250000+737000</f>
        <v>987000</v>
      </c>
    </row>
    <row r="94" spans="1:8" s="37" customFormat="1" ht="21" customHeight="1" hidden="1">
      <c r="A94" s="83"/>
      <c r="B94" s="185" t="s">
        <v>63</v>
      </c>
      <c r="C94" s="114">
        <v>992</v>
      </c>
      <c r="D94" s="115" t="s">
        <v>41</v>
      </c>
      <c r="E94" s="115" t="s">
        <v>39</v>
      </c>
      <c r="F94" s="115" t="s">
        <v>236</v>
      </c>
      <c r="G94" s="115" t="s">
        <v>226</v>
      </c>
      <c r="H94" s="113">
        <v>0</v>
      </c>
    </row>
    <row r="95" spans="1:8" s="37" customFormat="1" ht="18.75">
      <c r="A95" s="148"/>
      <c r="B95" s="114" t="s">
        <v>65</v>
      </c>
      <c r="C95" s="114">
        <v>992</v>
      </c>
      <c r="D95" s="115" t="s">
        <v>41</v>
      </c>
      <c r="E95" s="115" t="s">
        <v>52</v>
      </c>
      <c r="F95" s="115"/>
      <c r="G95" s="115"/>
      <c r="H95" s="113">
        <f>'№5'!H146</f>
        <v>9611326.11</v>
      </c>
    </row>
    <row r="96" spans="1:8" s="37" customFormat="1" ht="18.75" hidden="1">
      <c r="A96" s="83"/>
      <c r="B96" s="114" t="s">
        <v>85</v>
      </c>
      <c r="C96" s="114">
        <v>992</v>
      </c>
      <c r="D96" s="115" t="s">
        <v>41</v>
      </c>
      <c r="E96" s="115" t="s">
        <v>52</v>
      </c>
      <c r="F96" s="115" t="s">
        <v>86</v>
      </c>
      <c r="G96" s="115"/>
      <c r="H96" s="113">
        <f>H97</f>
        <v>0</v>
      </c>
    </row>
    <row r="97" spans="1:8" s="37" customFormat="1" ht="56.25" hidden="1">
      <c r="A97" s="83"/>
      <c r="B97" s="114" t="s">
        <v>95</v>
      </c>
      <c r="C97" s="114">
        <v>992</v>
      </c>
      <c r="D97" s="115" t="s">
        <v>41</v>
      </c>
      <c r="E97" s="115" t="s">
        <v>52</v>
      </c>
      <c r="F97" s="115" t="s">
        <v>96</v>
      </c>
      <c r="G97" s="115"/>
      <c r="H97" s="113">
        <f>H98+H99</f>
        <v>0</v>
      </c>
    </row>
    <row r="98" spans="1:8" s="37" customFormat="1" ht="18.75" hidden="1">
      <c r="A98" s="83"/>
      <c r="B98" s="114" t="s">
        <v>63</v>
      </c>
      <c r="C98" s="114">
        <v>992</v>
      </c>
      <c r="D98" s="115" t="s">
        <v>41</v>
      </c>
      <c r="E98" s="115" t="s">
        <v>52</v>
      </c>
      <c r="F98" s="115" t="s">
        <v>96</v>
      </c>
      <c r="G98" s="115" t="s">
        <v>60</v>
      </c>
      <c r="H98" s="113"/>
    </row>
    <row r="99" spans="1:8" s="37" customFormat="1" ht="18.75" hidden="1">
      <c r="A99" s="83"/>
      <c r="B99" s="114" t="s">
        <v>43</v>
      </c>
      <c r="C99" s="114">
        <v>992</v>
      </c>
      <c r="D99" s="115" t="s">
        <v>41</v>
      </c>
      <c r="E99" s="115" t="s">
        <v>52</v>
      </c>
      <c r="F99" s="115" t="s">
        <v>96</v>
      </c>
      <c r="G99" s="115" t="s">
        <v>44</v>
      </c>
      <c r="H99" s="113"/>
    </row>
    <row r="100" spans="1:8" s="37" customFormat="1" ht="18.75" hidden="1">
      <c r="A100" s="83"/>
      <c r="B100" s="114" t="s">
        <v>239</v>
      </c>
      <c r="C100" s="114">
        <v>992</v>
      </c>
      <c r="D100" s="115" t="s">
        <v>41</v>
      </c>
      <c r="E100" s="115" t="s">
        <v>52</v>
      </c>
      <c r="F100" s="115" t="s">
        <v>238</v>
      </c>
      <c r="G100" s="115"/>
      <c r="H100" s="113">
        <f>H101+H104+H106+H108+H118</f>
        <v>1627534.93</v>
      </c>
    </row>
    <row r="101" spans="1:8" s="37" customFormat="1" ht="35.25" customHeight="1" hidden="1">
      <c r="A101" s="83"/>
      <c r="B101" s="171" t="s">
        <v>241</v>
      </c>
      <c r="C101" s="114">
        <v>992</v>
      </c>
      <c r="D101" s="115" t="s">
        <v>41</v>
      </c>
      <c r="E101" s="115" t="s">
        <v>52</v>
      </c>
      <c r="F101" s="115" t="s">
        <v>240</v>
      </c>
      <c r="G101" s="115"/>
      <c r="H101" s="113">
        <f>H102+H103</f>
        <v>623826.2</v>
      </c>
    </row>
    <row r="102" spans="1:8" s="37" customFormat="1" ht="37.5" hidden="1">
      <c r="A102" s="83"/>
      <c r="B102" s="114" t="s">
        <v>206</v>
      </c>
      <c r="C102" s="114">
        <v>992</v>
      </c>
      <c r="D102" s="115" t="s">
        <v>41</v>
      </c>
      <c r="E102" s="115" t="s">
        <v>52</v>
      </c>
      <c r="F102" s="115" t="s">
        <v>240</v>
      </c>
      <c r="G102" s="115" t="s">
        <v>205</v>
      </c>
      <c r="H102" s="113">
        <f>160000+100000+400000-36173.8</f>
        <v>623826.2</v>
      </c>
    </row>
    <row r="103" spans="1:8" s="37" customFormat="1" ht="21" customHeight="1" hidden="1">
      <c r="A103" s="83"/>
      <c r="B103" s="185" t="s">
        <v>63</v>
      </c>
      <c r="C103" s="114">
        <v>992</v>
      </c>
      <c r="D103" s="115" t="s">
        <v>41</v>
      </c>
      <c r="E103" s="115" t="s">
        <v>52</v>
      </c>
      <c r="F103" s="115" t="s">
        <v>240</v>
      </c>
      <c r="G103" s="115" t="s">
        <v>226</v>
      </c>
      <c r="H103" s="113">
        <v>0</v>
      </c>
    </row>
    <row r="104" spans="1:8" s="37" customFormat="1" ht="37.5" hidden="1">
      <c r="A104" s="83"/>
      <c r="B104" s="114" t="s">
        <v>243</v>
      </c>
      <c r="C104" s="114">
        <v>992</v>
      </c>
      <c r="D104" s="115" t="s">
        <v>41</v>
      </c>
      <c r="E104" s="115" t="s">
        <v>52</v>
      </c>
      <c r="F104" s="115" t="s">
        <v>242</v>
      </c>
      <c r="G104" s="115"/>
      <c r="H104" s="113">
        <f>H105</f>
        <v>0</v>
      </c>
    </row>
    <row r="105" spans="1:8" s="37" customFormat="1" ht="37.5" hidden="1">
      <c r="A105" s="83"/>
      <c r="B105" s="114" t="s">
        <v>206</v>
      </c>
      <c r="C105" s="114">
        <v>992</v>
      </c>
      <c r="D105" s="115" t="s">
        <v>41</v>
      </c>
      <c r="E105" s="115" t="s">
        <v>52</v>
      </c>
      <c r="F105" s="115" t="s">
        <v>242</v>
      </c>
      <c r="G105" s="115" t="s">
        <v>205</v>
      </c>
      <c r="H105" s="113">
        <v>0</v>
      </c>
    </row>
    <row r="106" spans="1:8" s="37" customFormat="1" ht="37.5" hidden="1">
      <c r="A106" s="83"/>
      <c r="B106" s="114" t="s">
        <v>148</v>
      </c>
      <c r="C106" s="114">
        <v>992</v>
      </c>
      <c r="D106" s="115" t="s">
        <v>41</v>
      </c>
      <c r="E106" s="115" t="s">
        <v>52</v>
      </c>
      <c r="F106" s="115" t="s">
        <v>244</v>
      </c>
      <c r="G106" s="115"/>
      <c r="H106" s="113">
        <f>H107</f>
        <v>86173.8</v>
      </c>
    </row>
    <row r="107" spans="1:8" s="37" customFormat="1" ht="37.5" hidden="1">
      <c r="A107" s="83"/>
      <c r="B107" s="114" t="s">
        <v>206</v>
      </c>
      <c r="C107" s="114">
        <v>992</v>
      </c>
      <c r="D107" s="115" t="s">
        <v>41</v>
      </c>
      <c r="E107" s="115" t="s">
        <v>52</v>
      </c>
      <c r="F107" s="115" t="s">
        <v>244</v>
      </c>
      <c r="G107" s="115" t="s">
        <v>205</v>
      </c>
      <c r="H107" s="113">
        <v>86173.8</v>
      </c>
    </row>
    <row r="108" spans="1:8" s="37" customFormat="1" ht="37.5" hidden="1">
      <c r="A108" s="83"/>
      <c r="B108" s="114" t="s">
        <v>99</v>
      </c>
      <c r="C108" s="114">
        <v>992</v>
      </c>
      <c r="D108" s="115" t="s">
        <v>41</v>
      </c>
      <c r="E108" s="115" t="s">
        <v>52</v>
      </c>
      <c r="F108" s="115" t="s">
        <v>245</v>
      </c>
      <c r="G108" s="115"/>
      <c r="H108" s="113">
        <f>H116+H117</f>
        <v>617534.9299999999</v>
      </c>
    </row>
    <row r="109" spans="1:8" s="37" customFormat="1" ht="18.75" hidden="1">
      <c r="A109" s="83"/>
      <c r="B109" s="114" t="s">
        <v>43</v>
      </c>
      <c r="C109" s="114">
        <v>992</v>
      </c>
      <c r="D109" s="115" t="s">
        <v>41</v>
      </c>
      <c r="E109" s="115" t="s">
        <v>52</v>
      </c>
      <c r="F109" s="115" t="s">
        <v>97</v>
      </c>
      <c r="G109" s="115" t="s">
        <v>44</v>
      </c>
      <c r="H109" s="113">
        <v>0</v>
      </c>
    </row>
    <row r="110" spans="1:8" s="37" customFormat="1" ht="18.75" hidden="1">
      <c r="A110" s="83"/>
      <c r="B110" s="114" t="s">
        <v>122</v>
      </c>
      <c r="C110" s="114">
        <v>992</v>
      </c>
      <c r="D110" s="115" t="s">
        <v>41</v>
      </c>
      <c r="E110" s="115" t="s">
        <v>52</v>
      </c>
      <c r="F110" s="115" t="s">
        <v>123</v>
      </c>
      <c r="G110" s="115"/>
      <c r="H110" s="113">
        <f>H111</f>
        <v>0</v>
      </c>
    </row>
    <row r="111" spans="1:8" s="37" customFormat="1" ht="18.75" hidden="1">
      <c r="A111" s="83"/>
      <c r="B111" s="114" t="s">
        <v>191</v>
      </c>
      <c r="C111" s="114">
        <v>992</v>
      </c>
      <c r="D111" s="115" t="s">
        <v>41</v>
      </c>
      <c r="E111" s="115" t="s">
        <v>52</v>
      </c>
      <c r="F111" s="115" t="s">
        <v>98</v>
      </c>
      <c r="G111" s="115" t="s">
        <v>0</v>
      </c>
      <c r="H111" s="113"/>
    </row>
    <row r="112" spans="1:8" s="37" customFormat="1" ht="54" customHeight="1" hidden="1">
      <c r="A112" s="83"/>
      <c r="B112" s="114" t="s">
        <v>99</v>
      </c>
      <c r="C112" s="114">
        <v>992</v>
      </c>
      <c r="D112" s="115" t="s">
        <v>41</v>
      </c>
      <c r="E112" s="115" t="s">
        <v>52</v>
      </c>
      <c r="F112" s="115" t="s">
        <v>100</v>
      </c>
      <c r="G112" s="115"/>
      <c r="H112" s="113">
        <f>H113</f>
        <v>0</v>
      </c>
    </row>
    <row r="113" spans="1:8" s="37" customFormat="1" ht="32.25" customHeight="1" hidden="1">
      <c r="A113" s="83"/>
      <c r="B113" s="114" t="s">
        <v>43</v>
      </c>
      <c r="C113" s="114">
        <v>992</v>
      </c>
      <c r="D113" s="115" t="s">
        <v>41</v>
      </c>
      <c r="E113" s="115" t="s">
        <v>52</v>
      </c>
      <c r="F113" s="115" t="s">
        <v>100</v>
      </c>
      <c r="G113" s="115" t="s">
        <v>44</v>
      </c>
      <c r="H113" s="113">
        <v>0</v>
      </c>
    </row>
    <row r="114" spans="1:8" s="37" customFormat="1" ht="64.5" customHeight="1" hidden="1">
      <c r="A114" s="83"/>
      <c r="B114" s="114" t="s">
        <v>101</v>
      </c>
      <c r="C114" s="114">
        <v>992</v>
      </c>
      <c r="D114" s="115" t="s">
        <v>41</v>
      </c>
      <c r="E114" s="115" t="s">
        <v>52</v>
      </c>
      <c r="F114" s="115" t="s">
        <v>102</v>
      </c>
      <c r="G114" s="115"/>
      <c r="H114" s="113">
        <f>H115</f>
        <v>0</v>
      </c>
    </row>
    <row r="115" spans="1:8" s="37" customFormat="1" ht="18.75" customHeight="1" hidden="1">
      <c r="A115" s="83"/>
      <c r="B115" s="114" t="s">
        <v>43</v>
      </c>
      <c r="C115" s="114">
        <v>992</v>
      </c>
      <c r="D115" s="115" t="s">
        <v>41</v>
      </c>
      <c r="E115" s="115" t="s">
        <v>52</v>
      </c>
      <c r="F115" s="115" t="s">
        <v>102</v>
      </c>
      <c r="G115" s="115" t="s">
        <v>44</v>
      </c>
      <c r="H115" s="113"/>
    </row>
    <row r="116" spans="1:8" s="37" customFormat="1" ht="37.5" hidden="1">
      <c r="A116" s="83"/>
      <c r="B116" s="114" t="s">
        <v>206</v>
      </c>
      <c r="C116" s="114">
        <v>992</v>
      </c>
      <c r="D116" s="115" t="s">
        <v>41</v>
      </c>
      <c r="E116" s="115" t="s">
        <v>52</v>
      </c>
      <c r="F116" s="115" t="s">
        <v>245</v>
      </c>
      <c r="G116" s="115" t="s">
        <v>205</v>
      </c>
      <c r="H116" s="113">
        <f>250000+100000-9114-1000+461538.93-1000-3675-26000-233200+79985</f>
        <v>617534.9299999999</v>
      </c>
    </row>
    <row r="117" spans="1:8" s="37" customFormat="1" ht="21" customHeight="1" hidden="1">
      <c r="A117" s="83"/>
      <c r="B117" s="185" t="s">
        <v>63</v>
      </c>
      <c r="C117" s="114">
        <v>992</v>
      </c>
      <c r="D117" s="115" t="s">
        <v>41</v>
      </c>
      <c r="E117" s="115" t="s">
        <v>52</v>
      </c>
      <c r="F117" s="115" t="s">
        <v>245</v>
      </c>
      <c r="G117" s="115" t="s">
        <v>226</v>
      </c>
      <c r="H117" s="113">
        <v>0</v>
      </c>
    </row>
    <row r="118" spans="1:8" s="37" customFormat="1" ht="94.5" customHeight="1" hidden="1">
      <c r="A118" s="83"/>
      <c r="B118" s="114" t="s">
        <v>155</v>
      </c>
      <c r="C118" s="114">
        <v>992</v>
      </c>
      <c r="D118" s="115" t="s">
        <v>41</v>
      </c>
      <c r="E118" s="115" t="s">
        <v>52</v>
      </c>
      <c r="F118" s="115" t="s">
        <v>328</v>
      </c>
      <c r="G118" s="115"/>
      <c r="H118" s="113">
        <f>H119</f>
        <v>300000</v>
      </c>
    </row>
    <row r="119" spans="1:8" s="37" customFormat="1" ht="37.5" hidden="1">
      <c r="A119" s="83"/>
      <c r="B119" s="114" t="s">
        <v>206</v>
      </c>
      <c r="C119" s="114">
        <v>992</v>
      </c>
      <c r="D119" s="115" t="s">
        <v>41</v>
      </c>
      <c r="E119" s="115" t="s">
        <v>52</v>
      </c>
      <c r="F119" s="115" t="s">
        <v>328</v>
      </c>
      <c r="G119" s="115" t="s">
        <v>205</v>
      </c>
      <c r="H119" s="113">
        <v>300000</v>
      </c>
    </row>
    <row r="120" spans="1:8" s="37" customFormat="1" ht="54.75" customHeight="1" hidden="1">
      <c r="A120" s="83"/>
      <c r="B120" s="171" t="s">
        <v>158</v>
      </c>
      <c r="C120" s="114">
        <v>992</v>
      </c>
      <c r="D120" s="115" t="s">
        <v>41</v>
      </c>
      <c r="E120" s="115" t="s">
        <v>52</v>
      </c>
      <c r="F120" s="115" t="s">
        <v>104</v>
      </c>
      <c r="G120" s="115" t="s">
        <v>157</v>
      </c>
      <c r="H120" s="113">
        <v>0</v>
      </c>
    </row>
    <row r="121" spans="1:8" s="37" customFormat="1" ht="77.25" customHeight="1" hidden="1">
      <c r="A121" s="83"/>
      <c r="B121" s="114" t="s">
        <v>155</v>
      </c>
      <c r="C121" s="114">
        <v>992</v>
      </c>
      <c r="D121" s="115" t="s">
        <v>41</v>
      </c>
      <c r="E121" s="115" t="s">
        <v>52</v>
      </c>
      <c r="F121" s="115" t="s">
        <v>156</v>
      </c>
      <c r="G121" s="115"/>
      <c r="H121" s="113">
        <f>H122</f>
        <v>0</v>
      </c>
    </row>
    <row r="122" spans="1:8" s="37" customFormat="1" ht="77.25" customHeight="1" hidden="1">
      <c r="A122" s="83"/>
      <c r="B122" s="114" t="s">
        <v>155</v>
      </c>
      <c r="C122" s="114">
        <v>992</v>
      </c>
      <c r="D122" s="115" t="s">
        <v>41</v>
      </c>
      <c r="E122" s="115" t="s">
        <v>52</v>
      </c>
      <c r="F122" s="115" t="s">
        <v>154</v>
      </c>
      <c r="G122" s="115"/>
      <c r="H122" s="113">
        <f>H123</f>
        <v>0</v>
      </c>
    </row>
    <row r="123" spans="1:8" s="37" customFormat="1" ht="18.75" hidden="1">
      <c r="A123" s="83"/>
      <c r="B123" s="114" t="s">
        <v>43</v>
      </c>
      <c r="C123" s="114">
        <v>992</v>
      </c>
      <c r="D123" s="115" t="s">
        <v>41</v>
      </c>
      <c r="E123" s="115" t="s">
        <v>52</v>
      </c>
      <c r="F123" s="115" t="s">
        <v>154</v>
      </c>
      <c r="G123" s="115" t="s">
        <v>44</v>
      </c>
      <c r="H123" s="113">
        <v>0</v>
      </c>
    </row>
    <row r="124" spans="1:8" s="37" customFormat="1" ht="18" customHeight="1">
      <c r="A124" s="83" t="s">
        <v>35</v>
      </c>
      <c r="B124" s="147" t="s">
        <v>66</v>
      </c>
      <c r="C124" s="147">
        <v>992</v>
      </c>
      <c r="D124" s="181" t="s">
        <v>42</v>
      </c>
      <c r="E124" s="181" t="s">
        <v>1</v>
      </c>
      <c r="F124" s="181"/>
      <c r="G124" s="181"/>
      <c r="H124" s="142">
        <f>'№5'!H160</f>
        <v>50000</v>
      </c>
    </row>
    <row r="125" spans="1:8" s="37" customFormat="1" ht="18.75" hidden="1">
      <c r="A125" s="83"/>
      <c r="B125" s="114" t="s">
        <v>633</v>
      </c>
      <c r="C125" s="147"/>
      <c r="D125" s="181" t="s">
        <v>42</v>
      </c>
      <c r="E125" s="181" t="s">
        <v>37</v>
      </c>
      <c r="F125" s="181"/>
      <c r="G125" s="181"/>
      <c r="H125" s="113">
        <v>0</v>
      </c>
    </row>
    <row r="126" spans="1:8" s="37" customFormat="1" ht="18.75" customHeight="1">
      <c r="A126" s="182"/>
      <c r="B126" s="114" t="s">
        <v>482</v>
      </c>
      <c r="C126" s="114">
        <v>992</v>
      </c>
      <c r="D126" s="115" t="s">
        <v>42</v>
      </c>
      <c r="E126" s="115" t="s">
        <v>42</v>
      </c>
      <c r="F126" s="115"/>
      <c r="G126" s="115"/>
      <c r="H126" s="113">
        <f>'№5'!H167</f>
        <v>50000</v>
      </c>
    </row>
    <row r="127" spans="1:8" s="37" customFormat="1" ht="37.5" hidden="1">
      <c r="A127" s="182"/>
      <c r="B127" s="114" t="s">
        <v>247</v>
      </c>
      <c r="C127" s="114">
        <v>992</v>
      </c>
      <c r="D127" s="115" t="s">
        <v>42</v>
      </c>
      <c r="E127" s="115" t="s">
        <v>42</v>
      </c>
      <c r="F127" s="115" t="s">
        <v>246</v>
      </c>
      <c r="G127" s="115"/>
      <c r="H127" s="113">
        <f>H128</f>
        <v>10000</v>
      </c>
    </row>
    <row r="128" spans="1:8" s="37" customFormat="1" ht="35.25" customHeight="1" hidden="1">
      <c r="A128" s="83"/>
      <c r="B128" s="114" t="s">
        <v>249</v>
      </c>
      <c r="C128" s="114">
        <v>992</v>
      </c>
      <c r="D128" s="115" t="s">
        <v>42</v>
      </c>
      <c r="E128" s="115" t="s">
        <v>42</v>
      </c>
      <c r="F128" s="115" t="s">
        <v>248</v>
      </c>
      <c r="G128" s="115"/>
      <c r="H128" s="113">
        <f>H129</f>
        <v>10000</v>
      </c>
    </row>
    <row r="129" spans="1:8" s="37" customFormat="1" ht="36.75" customHeight="1" hidden="1">
      <c r="A129" s="83"/>
      <c r="B129" s="114" t="s">
        <v>105</v>
      </c>
      <c r="C129" s="114">
        <v>992</v>
      </c>
      <c r="D129" s="115" t="s">
        <v>42</v>
      </c>
      <c r="E129" s="115" t="s">
        <v>42</v>
      </c>
      <c r="F129" s="115" t="s">
        <v>250</v>
      </c>
      <c r="G129" s="115"/>
      <c r="H129" s="113">
        <f>H130</f>
        <v>10000</v>
      </c>
    </row>
    <row r="130" spans="1:8" s="37" customFormat="1" ht="37.5" hidden="1">
      <c r="A130" s="83"/>
      <c r="B130" s="114" t="s">
        <v>206</v>
      </c>
      <c r="C130" s="114">
        <v>992</v>
      </c>
      <c r="D130" s="115" t="s">
        <v>42</v>
      </c>
      <c r="E130" s="115" t="s">
        <v>42</v>
      </c>
      <c r="F130" s="115" t="s">
        <v>250</v>
      </c>
      <c r="G130" s="115" t="s">
        <v>205</v>
      </c>
      <c r="H130" s="113">
        <v>10000</v>
      </c>
    </row>
    <row r="131" spans="1:8" s="37" customFormat="1" ht="18" customHeight="1" hidden="1">
      <c r="A131" s="83"/>
      <c r="B131" s="114" t="s">
        <v>124</v>
      </c>
      <c r="C131" s="114">
        <v>992</v>
      </c>
      <c r="D131" s="115" t="s">
        <v>42</v>
      </c>
      <c r="E131" s="115" t="s">
        <v>42</v>
      </c>
      <c r="F131" s="115" t="s">
        <v>59</v>
      </c>
      <c r="G131" s="115"/>
      <c r="H131" s="113">
        <f>H132</f>
        <v>0</v>
      </c>
    </row>
    <row r="132" spans="1:8" s="37" customFormat="1" ht="91.5" customHeight="1" hidden="1">
      <c r="A132" s="83"/>
      <c r="B132" s="114" t="s">
        <v>119</v>
      </c>
      <c r="C132" s="114">
        <v>992</v>
      </c>
      <c r="D132" s="115" t="s">
        <v>42</v>
      </c>
      <c r="E132" s="115" t="s">
        <v>42</v>
      </c>
      <c r="F132" s="115" t="s">
        <v>103</v>
      </c>
      <c r="G132" s="115"/>
      <c r="H132" s="113">
        <f>H133</f>
        <v>0</v>
      </c>
    </row>
    <row r="133" spans="1:8" s="37" customFormat="1" ht="19.5" customHeight="1" hidden="1">
      <c r="A133" s="83"/>
      <c r="B133" s="114" t="s">
        <v>71</v>
      </c>
      <c r="C133" s="114">
        <v>992</v>
      </c>
      <c r="D133" s="115" t="s">
        <v>42</v>
      </c>
      <c r="E133" s="115" t="s">
        <v>42</v>
      </c>
      <c r="F133" s="115" t="s">
        <v>103</v>
      </c>
      <c r="G133" s="115" t="s">
        <v>72</v>
      </c>
      <c r="H133" s="113">
        <v>0</v>
      </c>
    </row>
    <row r="134" spans="1:8" s="37" customFormat="1" ht="18.75">
      <c r="A134" s="145" t="s">
        <v>78</v>
      </c>
      <c r="B134" s="147" t="s">
        <v>106</v>
      </c>
      <c r="C134" s="147">
        <v>992</v>
      </c>
      <c r="D134" s="181" t="s">
        <v>67</v>
      </c>
      <c r="E134" s="181" t="s">
        <v>1</v>
      </c>
      <c r="F134" s="181"/>
      <c r="G134" s="181"/>
      <c r="H134" s="142">
        <f>H135+H158</f>
        <v>13287100</v>
      </c>
    </row>
    <row r="135" spans="1:8" s="37" customFormat="1" ht="18.75">
      <c r="A135" s="148"/>
      <c r="B135" s="114" t="s">
        <v>68</v>
      </c>
      <c r="C135" s="114">
        <v>992</v>
      </c>
      <c r="D135" s="115" t="s">
        <v>67</v>
      </c>
      <c r="E135" s="115" t="s">
        <v>37</v>
      </c>
      <c r="F135" s="115"/>
      <c r="G135" s="114"/>
      <c r="H135" s="113">
        <f>'№5'!H176</f>
        <v>13137100</v>
      </c>
    </row>
    <row r="136" spans="1:8" s="37" customFormat="1" ht="56.25" customHeight="1" hidden="1">
      <c r="A136" s="148"/>
      <c r="B136" s="114" t="s">
        <v>252</v>
      </c>
      <c r="C136" s="114">
        <v>992</v>
      </c>
      <c r="D136" s="115" t="s">
        <v>67</v>
      </c>
      <c r="E136" s="115" t="s">
        <v>37</v>
      </c>
      <c r="F136" s="115" t="s">
        <v>251</v>
      </c>
      <c r="G136" s="115"/>
      <c r="H136" s="113">
        <f>H139+H146+H153</f>
        <v>10509609</v>
      </c>
    </row>
    <row r="137" spans="1:8" s="37" customFormat="1" ht="70.5" customHeight="1" hidden="1">
      <c r="A137" s="83"/>
      <c r="B137" s="187" t="s">
        <v>165</v>
      </c>
      <c r="C137" s="114">
        <v>992</v>
      </c>
      <c r="D137" s="115" t="s">
        <v>67</v>
      </c>
      <c r="E137" s="115" t="s">
        <v>37</v>
      </c>
      <c r="F137" s="115" t="s">
        <v>166</v>
      </c>
      <c r="G137" s="115"/>
      <c r="H137" s="113">
        <f>H138</f>
        <v>0</v>
      </c>
    </row>
    <row r="138" spans="1:8" s="37" customFormat="1" ht="42" customHeight="1" hidden="1">
      <c r="A138" s="83"/>
      <c r="B138" s="114" t="s">
        <v>134</v>
      </c>
      <c r="C138" s="114">
        <v>992</v>
      </c>
      <c r="D138" s="115" t="s">
        <v>67</v>
      </c>
      <c r="E138" s="115" t="s">
        <v>37</v>
      </c>
      <c r="F138" s="115" t="s">
        <v>166</v>
      </c>
      <c r="G138" s="115" t="s">
        <v>133</v>
      </c>
      <c r="H138" s="113">
        <v>0</v>
      </c>
    </row>
    <row r="139" spans="1:8" s="37" customFormat="1" ht="20.25" customHeight="1" hidden="1">
      <c r="A139" s="83"/>
      <c r="B139" s="114" t="s">
        <v>254</v>
      </c>
      <c r="C139" s="114">
        <v>992</v>
      </c>
      <c r="D139" s="115" t="s">
        <v>67</v>
      </c>
      <c r="E139" s="115" t="s">
        <v>37</v>
      </c>
      <c r="F139" s="115" t="s">
        <v>253</v>
      </c>
      <c r="G139" s="115"/>
      <c r="H139" s="113">
        <f>H140+H144+H142</f>
        <v>6142051</v>
      </c>
    </row>
    <row r="140" spans="1:8" s="37" customFormat="1" ht="56.25" hidden="1">
      <c r="A140" s="83"/>
      <c r="B140" s="114" t="s">
        <v>257</v>
      </c>
      <c r="C140" s="114">
        <v>992</v>
      </c>
      <c r="D140" s="115" t="s">
        <v>67</v>
      </c>
      <c r="E140" s="115" t="s">
        <v>37</v>
      </c>
      <c r="F140" s="115" t="s">
        <v>256</v>
      </c>
      <c r="G140" s="115"/>
      <c r="H140" s="113">
        <f>H141</f>
        <v>3681051</v>
      </c>
    </row>
    <row r="141" spans="1:8" s="37" customFormat="1" ht="74.25" customHeight="1" hidden="1">
      <c r="A141" s="83"/>
      <c r="B141" s="114" t="s">
        <v>258</v>
      </c>
      <c r="C141" s="114">
        <v>992</v>
      </c>
      <c r="D141" s="115" t="s">
        <v>67</v>
      </c>
      <c r="E141" s="115" t="s">
        <v>37</v>
      </c>
      <c r="F141" s="115" t="s">
        <v>256</v>
      </c>
      <c r="G141" s="115" t="s">
        <v>255</v>
      </c>
      <c r="H141" s="113">
        <f>3775177-94126</f>
        <v>3681051</v>
      </c>
    </row>
    <row r="142" spans="1:8" s="37" customFormat="1" ht="37.5" hidden="1">
      <c r="A142" s="83"/>
      <c r="B142" s="114" t="s">
        <v>314</v>
      </c>
      <c r="C142" s="114">
        <v>992</v>
      </c>
      <c r="D142" s="115" t="s">
        <v>67</v>
      </c>
      <c r="E142" s="115" t="s">
        <v>37</v>
      </c>
      <c r="F142" s="115" t="s">
        <v>313</v>
      </c>
      <c r="G142" s="115"/>
      <c r="H142" s="113">
        <f>H143</f>
        <v>670000</v>
      </c>
    </row>
    <row r="143" spans="1:8" s="37" customFormat="1" ht="76.5" customHeight="1" hidden="1">
      <c r="A143" s="83"/>
      <c r="B143" s="114" t="s">
        <v>258</v>
      </c>
      <c r="C143" s="114">
        <v>992</v>
      </c>
      <c r="D143" s="115" t="s">
        <v>67</v>
      </c>
      <c r="E143" s="115" t="s">
        <v>37</v>
      </c>
      <c r="F143" s="115" t="s">
        <v>313</v>
      </c>
      <c r="G143" s="115" t="s">
        <v>255</v>
      </c>
      <c r="H143" s="113">
        <f>620000+50000</f>
        <v>670000</v>
      </c>
    </row>
    <row r="144" spans="1:8" s="37" customFormat="1" ht="18.75" hidden="1">
      <c r="A144" s="83"/>
      <c r="B144" s="114" t="s">
        <v>151</v>
      </c>
      <c r="C144" s="114">
        <v>992</v>
      </c>
      <c r="D144" s="115" t="s">
        <v>67</v>
      </c>
      <c r="E144" s="115" t="s">
        <v>37</v>
      </c>
      <c r="F144" s="115" t="s">
        <v>260</v>
      </c>
      <c r="G144" s="115"/>
      <c r="H144" s="113">
        <f>H145</f>
        <v>1791000</v>
      </c>
    </row>
    <row r="145" spans="1:8" s="37" customFormat="1" ht="75" customHeight="1" hidden="1">
      <c r="A145" s="83"/>
      <c r="B145" s="114" t="s">
        <v>258</v>
      </c>
      <c r="C145" s="114">
        <v>992</v>
      </c>
      <c r="D145" s="115" t="s">
        <v>67</v>
      </c>
      <c r="E145" s="115" t="s">
        <v>37</v>
      </c>
      <c r="F145" s="115" t="s">
        <v>260</v>
      </c>
      <c r="G145" s="115" t="s">
        <v>255</v>
      </c>
      <c r="H145" s="113">
        <f>1187300+602700+1000</f>
        <v>1791000</v>
      </c>
    </row>
    <row r="146" spans="1:8" s="37" customFormat="1" ht="18.75" hidden="1">
      <c r="A146" s="148"/>
      <c r="B146" s="114" t="s">
        <v>262</v>
      </c>
      <c r="C146" s="114">
        <v>992</v>
      </c>
      <c r="D146" s="115" t="s">
        <v>67</v>
      </c>
      <c r="E146" s="115" t="s">
        <v>37</v>
      </c>
      <c r="F146" s="115" t="s">
        <v>261</v>
      </c>
      <c r="G146" s="115"/>
      <c r="H146" s="113">
        <f>H147+H149</f>
        <v>1965258</v>
      </c>
    </row>
    <row r="147" spans="1:8" s="37" customFormat="1" ht="56.25" hidden="1">
      <c r="A147" s="148"/>
      <c r="B147" s="114" t="s">
        <v>257</v>
      </c>
      <c r="C147" s="114">
        <v>992</v>
      </c>
      <c r="D147" s="115" t="s">
        <v>67</v>
      </c>
      <c r="E147" s="115" t="s">
        <v>37</v>
      </c>
      <c r="F147" s="115" t="s">
        <v>263</v>
      </c>
      <c r="G147" s="115"/>
      <c r="H147" s="113">
        <f>H148</f>
        <v>1565258</v>
      </c>
    </row>
    <row r="148" spans="1:8" s="37" customFormat="1" ht="76.5" customHeight="1" hidden="1">
      <c r="A148" s="148"/>
      <c r="B148" s="114" t="s">
        <v>258</v>
      </c>
      <c r="C148" s="114">
        <v>992</v>
      </c>
      <c r="D148" s="115" t="s">
        <v>67</v>
      </c>
      <c r="E148" s="115" t="s">
        <v>37</v>
      </c>
      <c r="F148" s="115" t="s">
        <v>263</v>
      </c>
      <c r="G148" s="115" t="s">
        <v>255</v>
      </c>
      <c r="H148" s="113">
        <f>1633232-67974</f>
        <v>1565258</v>
      </c>
    </row>
    <row r="149" spans="1:8" s="37" customFormat="1" ht="36.75" customHeight="1" hidden="1">
      <c r="A149" s="83"/>
      <c r="B149" s="114" t="s">
        <v>259</v>
      </c>
      <c r="C149" s="114">
        <v>992</v>
      </c>
      <c r="D149" s="115" t="s">
        <v>67</v>
      </c>
      <c r="E149" s="115" t="s">
        <v>37</v>
      </c>
      <c r="F149" s="115" t="s">
        <v>264</v>
      </c>
      <c r="G149" s="115"/>
      <c r="H149" s="113">
        <f>H152</f>
        <v>400000</v>
      </c>
    </row>
    <row r="150" spans="1:8" s="37" customFormat="1" ht="18.75" hidden="1">
      <c r="A150" s="83"/>
      <c r="B150" s="114" t="s">
        <v>153</v>
      </c>
      <c r="C150" s="114">
        <v>992</v>
      </c>
      <c r="D150" s="115" t="s">
        <v>67</v>
      </c>
      <c r="E150" s="115" t="s">
        <v>37</v>
      </c>
      <c r="F150" s="115" t="s">
        <v>152</v>
      </c>
      <c r="G150" s="115"/>
      <c r="H150" s="113">
        <f>H151</f>
        <v>0</v>
      </c>
    </row>
    <row r="151" spans="1:8" s="37" customFormat="1" ht="37.5" hidden="1">
      <c r="A151" s="83"/>
      <c r="B151" s="114" t="s">
        <v>134</v>
      </c>
      <c r="C151" s="114">
        <v>992</v>
      </c>
      <c r="D151" s="115" t="s">
        <v>67</v>
      </c>
      <c r="E151" s="115" t="s">
        <v>37</v>
      </c>
      <c r="F151" s="115" t="s">
        <v>152</v>
      </c>
      <c r="G151" s="115" t="s">
        <v>133</v>
      </c>
      <c r="H151" s="113">
        <v>0</v>
      </c>
    </row>
    <row r="152" spans="1:8" s="37" customFormat="1" ht="74.25" customHeight="1" hidden="1">
      <c r="A152" s="83"/>
      <c r="B152" s="114" t="s">
        <v>258</v>
      </c>
      <c r="C152" s="114">
        <v>992</v>
      </c>
      <c r="D152" s="115" t="s">
        <v>67</v>
      </c>
      <c r="E152" s="115" t="s">
        <v>37</v>
      </c>
      <c r="F152" s="115" t="s">
        <v>264</v>
      </c>
      <c r="G152" s="115" t="s">
        <v>255</v>
      </c>
      <c r="H152" s="113">
        <v>400000</v>
      </c>
    </row>
    <row r="153" spans="1:8" s="37" customFormat="1" ht="37.5" hidden="1">
      <c r="A153" s="83"/>
      <c r="B153" s="114" t="s">
        <v>326</v>
      </c>
      <c r="C153" s="114">
        <v>992</v>
      </c>
      <c r="D153" s="115" t="s">
        <v>67</v>
      </c>
      <c r="E153" s="115" t="s">
        <v>37</v>
      </c>
      <c r="F153" s="115" t="s">
        <v>325</v>
      </c>
      <c r="G153" s="115"/>
      <c r="H153" s="113">
        <f>H156+H154</f>
        <v>2402300</v>
      </c>
    </row>
    <row r="154" spans="1:8" s="37" customFormat="1" ht="93.75" hidden="1">
      <c r="A154" s="83"/>
      <c r="B154" s="114" t="s">
        <v>324</v>
      </c>
      <c r="C154" s="114">
        <v>992</v>
      </c>
      <c r="D154" s="115" t="s">
        <v>67</v>
      </c>
      <c r="E154" s="115" t="s">
        <v>37</v>
      </c>
      <c r="F154" s="115" t="s">
        <v>327</v>
      </c>
      <c r="G154" s="115"/>
      <c r="H154" s="113">
        <f>H155</f>
        <v>2240200</v>
      </c>
    </row>
    <row r="155" spans="1:8" s="37" customFormat="1" ht="75" hidden="1">
      <c r="A155" s="83"/>
      <c r="B155" s="114" t="s">
        <v>258</v>
      </c>
      <c r="C155" s="114">
        <v>992</v>
      </c>
      <c r="D155" s="115" t="s">
        <v>67</v>
      </c>
      <c r="E155" s="115" t="s">
        <v>37</v>
      </c>
      <c r="F155" s="115" t="s">
        <v>327</v>
      </c>
      <c r="G155" s="115" t="s">
        <v>255</v>
      </c>
      <c r="H155" s="113">
        <v>2240200</v>
      </c>
    </row>
    <row r="156" spans="1:8" s="37" customFormat="1" ht="74.25" customHeight="1" hidden="1">
      <c r="A156" s="148"/>
      <c r="B156" s="114" t="s">
        <v>324</v>
      </c>
      <c r="C156" s="114">
        <v>992</v>
      </c>
      <c r="D156" s="115" t="s">
        <v>67</v>
      </c>
      <c r="E156" s="115" t="s">
        <v>37</v>
      </c>
      <c r="F156" s="115" t="s">
        <v>323</v>
      </c>
      <c r="G156" s="115"/>
      <c r="H156" s="113">
        <f>H157</f>
        <v>162100</v>
      </c>
    </row>
    <row r="157" spans="1:8" s="37" customFormat="1" ht="74.25" customHeight="1" hidden="1">
      <c r="A157" s="148"/>
      <c r="B157" s="114" t="s">
        <v>258</v>
      </c>
      <c r="C157" s="114">
        <v>992</v>
      </c>
      <c r="D157" s="115" t="s">
        <v>67</v>
      </c>
      <c r="E157" s="115" t="s">
        <v>37</v>
      </c>
      <c r="F157" s="115" t="s">
        <v>323</v>
      </c>
      <c r="G157" s="115" t="s">
        <v>255</v>
      </c>
      <c r="H157" s="113">
        <v>162100</v>
      </c>
    </row>
    <row r="158" spans="1:8" s="37" customFormat="1" ht="37.5" hidden="1">
      <c r="A158" s="145"/>
      <c r="B158" s="171" t="s">
        <v>315</v>
      </c>
      <c r="C158" s="114">
        <v>992</v>
      </c>
      <c r="D158" s="115" t="s">
        <v>67</v>
      </c>
      <c r="E158" s="115" t="s">
        <v>40</v>
      </c>
      <c r="F158" s="115"/>
      <c r="G158" s="115"/>
      <c r="H158" s="113">
        <f>'№5'!H188</f>
        <v>150000</v>
      </c>
    </row>
    <row r="159" spans="1:8" s="37" customFormat="1" ht="37.5" hidden="1">
      <c r="A159" s="83"/>
      <c r="B159" s="114" t="s">
        <v>317</v>
      </c>
      <c r="C159" s="114">
        <v>992</v>
      </c>
      <c r="D159" s="115" t="s">
        <v>67</v>
      </c>
      <c r="E159" s="115" t="s">
        <v>40</v>
      </c>
      <c r="F159" s="115" t="s">
        <v>316</v>
      </c>
      <c r="G159" s="115"/>
      <c r="H159" s="113">
        <f>H158</f>
        <v>150000</v>
      </c>
    </row>
    <row r="160" spans="1:8" s="37" customFormat="1" ht="39.75" customHeight="1">
      <c r="A160" s="83"/>
      <c r="B160" s="114" t="s">
        <v>315</v>
      </c>
      <c r="C160" s="114">
        <v>992</v>
      </c>
      <c r="D160" s="115" t="s">
        <v>67</v>
      </c>
      <c r="E160" s="115" t="s">
        <v>40</v>
      </c>
      <c r="F160" s="115" t="s">
        <v>316</v>
      </c>
      <c r="G160" s="115" t="s">
        <v>255</v>
      </c>
      <c r="H160" s="113">
        <v>150000</v>
      </c>
    </row>
    <row r="161" spans="1:8" s="167" customFormat="1" ht="18.75">
      <c r="A161" s="83" t="s">
        <v>318</v>
      </c>
      <c r="B161" s="147" t="s">
        <v>397</v>
      </c>
      <c r="C161" s="147"/>
      <c r="D161" s="181" t="s">
        <v>55</v>
      </c>
      <c r="E161" s="181" t="s">
        <v>1</v>
      </c>
      <c r="F161" s="181"/>
      <c r="G161" s="181"/>
      <c r="H161" s="142">
        <f>H162</f>
        <v>1105969.89</v>
      </c>
    </row>
    <row r="162" spans="1:8" s="37" customFormat="1" ht="18.75">
      <c r="A162" s="83"/>
      <c r="B162" s="114" t="s">
        <v>399</v>
      </c>
      <c r="C162" s="114"/>
      <c r="D162" s="115" t="s">
        <v>55</v>
      </c>
      <c r="E162" s="115" t="s">
        <v>52</v>
      </c>
      <c r="F162" s="115"/>
      <c r="G162" s="115"/>
      <c r="H162" s="113">
        <f>'№5'!H194</f>
        <v>1105969.89</v>
      </c>
    </row>
    <row r="163" spans="1:8" s="37" customFormat="1" ht="18.75" customHeight="1">
      <c r="A163" s="188">
        <v>9</v>
      </c>
      <c r="B163" s="147" t="s">
        <v>69</v>
      </c>
      <c r="C163" s="147">
        <v>992</v>
      </c>
      <c r="D163" s="181" t="s">
        <v>46</v>
      </c>
      <c r="E163" s="181" t="s">
        <v>1</v>
      </c>
      <c r="F163" s="181"/>
      <c r="G163" s="181"/>
      <c r="H163" s="142">
        <f>'№5'!H202</f>
        <v>100000</v>
      </c>
    </row>
    <row r="164" spans="1:8" s="37" customFormat="1" ht="18.75">
      <c r="A164" s="148"/>
      <c r="B164" s="114" t="s">
        <v>107</v>
      </c>
      <c r="C164" s="114">
        <v>992</v>
      </c>
      <c r="D164" s="115" t="s">
        <v>46</v>
      </c>
      <c r="E164" s="115" t="s">
        <v>37</v>
      </c>
      <c r="F164" s="115"/>
      <c r="G164" s="115"/>
      <c r="H164" s="113">
        <f>'№5'!H203</f>
        <v>100000</v>
      </c>
    </row>
    <row r="165" spans="1:8" s="37" customFormat="1" ht="36.75" customHeight="1" hidden="1">
      <c r="A165" s="83"/>
      <c r="B165" s="114" t="s">
        <v>266</v>
      </c>
      <c r="C165" s="114">
        <v>992</v>
      </c>
      <c r="D165" s="115" t="s">
        <v>46</v>
      </c>
      <c r="E165" s="115" t="s">
        <v>37</v>
      </c>
      <c r="F165" s="115" t="s">
        <v>265</v>
      </c>
      <c r="G165" s="115"/>
      <c r="H165" s="113">
        <f>H166</f>
        <v>50000</v>
      </c>
    </row>
    <row r="166" spans="1:8" s="37" customFormat="1" ht="36" customHeight="1" hidden="1">
      <c r="A166" s="83"/>
      <c r="B166" s="114" t="s">
        <v>70</v>
      </c>
      <c r="C166" s="114">
        <v>992</v>
      </c>
      <c r="D166" s="115" t="s">
        <v>46</v>
      </c>
      <c r="E166" s="115" t="s">
        <v>37</v>
      </c>
      <c r="F166" s="115" t="s">
        <v>267</v>
      </c>
      <c r="G166" s="115"/>
      <c r="H166" s="113">
        <f>H167</f>
        <v>50000</v>
      </c>
    </row>
    <row r="167" spans="1:8" s="37" customFormat="1" ht="37.5" customHeight="1" hidden="1">
      <c r="A167" s="83"/>
      <c r="B167" s="114" t="s">
        <v>269</v>
      </c>
      <c r="C167" s="114">
        <v>992</v>
      </c>
      <c r="D167" s="115" t="s">
        <v>46</v>
      </c>
      <c r="E167" s="115" t="s">
        <v>37</v>
      </c>
      <c r="F167" s="115" t="s">
        <v>268</v>
      </c>
      <c r="G167" s="115"/>
      <c r="H167" s="113">
        <f>H172</f>
        <v>50000</v>
      </c>
    </row>
    <row r="168" spans="1:8" s="37" customFormat="1" ht="18.75" hidden="1">
      <c r="A168" s="83"/>
      <c r="B168" s="147" t="s">
        <v>127</v>
      </c>
      <c r="C168" s="147">
        <v>992</v>
      </c>
      <c r="D168" s="181" t="s">
        <v>46</v>
      </c>
      <c r="E168" s="181" t="s">
        <v>39</v>
      </c>
      <c r="F168" s="181"/>
      <c r="G168" s="181"/>
      <c r="H168" s="142">
        <f>H169</f>
        <v>0</v>
      </c>
    </row>
    <row r="169" spans="1:8" s="37" customFormat="1" ht="18.75" hidden="1">
      <c r="A169" s="83"/>
      <c r="B169" s="114" t="s">
        <v>124</v>
      </c>
      <c r="C169" s="114">
        <v>992</v>
      </c>
      <c r="D169" s="115" t="s">
        <v>46</v>
      </c>
      <c r="E169" s="115" t="s">
        <v>39</v>
      </c>
      <c r="F169" s="115" t="s">
        <v>59</v>
      </c>
      <c r="G169" s="115"/>
      <c r="H169" s="113">
        <f>H170</f>
        <v>0</v>
      </c>
    </row>
    <row r="170" spans="1:8" s="37" customFormat="1" ht="75.75" customHeight="1" hidden="1">
      <c r="A170" s="83"/>
      <c r="B170" s="114" t="s">
        <v>125</v>
      </c>
      <c r="C170" s="114">
        <v>992</v>
      </c>
      <c r="D170" s="115" t="s">
        <v>46</v>
      </c>
      <c r="E170" s="115" t="s">
        <v>39</v>
      </c>
      <c r="F170" s="115" t="s">
        <v>126</v>
      </c>
      <c r="G170" s="115"/>
      <c r="H170" s="113">
        <f>H171</f>
        <v>0</v>
      </c>
    </row>
    <row r="171" spans="1:8" s="37" customFormat="1" ht="18.75" hidden="1">
      <c r="A171" s="83"/>
      <c r="B171" s="114" t="s">
        <v>43</v>
      </c>
      <c r="C171" s="114">
        <v>992</v>
      </c>
      <c r="D171" s="115" t="s">
        <v>46</v>
      </c>
      <c r="E171" s="115" t="s">
        <v>39</v>
      </c>
      <c r="F171" s="115" t="s">
        <v>126</v>
      </c>
      <c r="G171" s="115" t="s">
        <v>44</v>
      </c>
      <c r="H171" s="113">
        <v>0</v>
      </c>
    </row>
    <row r="172" spans="1:8" s="37" customFormat="1" ht="37.5" hidden="1">
      <c r="A172" s="83"/>
      <c r="B172" s="114" t="s">
        <v>206</v>
      </c>
      <c r="C172" s="114">
        <v>992</v>
      </c>
      <c r="D172" s="115" t="s">
        <v>46</v>
      </c>
      <c r="E172" s="115" t="s">
        <v>37</v>
      </c>
      <c r="F172" s="115" t="s">
        <v>268</v>
      </c>
      <c r="G172" s="115" t="s">
        <v>205</v>
      </c>
      <c r="H172" s="113">
        <f>100000-50000</f>
        <v>50000</v>
      </c>
    </row>
    <row r="173" spans="1:8" ht="56.25" hidden="1">
      <c r="A173" s="145"/>
      <c r="B173" s="114" t="s">
        <v>203</v>
      </c>
      <c r="C173" s="114">
        <v>992</v>
      </c>
      <c r="D173" s="115" t="s">
        <v>45</v>
      </c>
      <c r="E173" s="115" t="s">
        <v>40</v>
      </c>
      <c r="F173" s="115" t="s">
        <v>200</v>
      </c>
      <c r="G173" s="115"/>
      <c r="H173" s="113">
        <f>H174</f>
        <v>100000</v>
      </c>
    </row>
    <row r="174" spans="1:8" ht="56.25" hidden="1">
      <c r="A174" s="145"/>
      <c r="B174" s="114" t="s">
        <v>271</v>
      </c>
      <c r="C174" s="114">
        <v>992</v>
      </c>
      <c r="D174" s="115" t="s">
        <v>45</v>
      </c>
      <c r="E174" s="115" t="s">
        <v>40</v>
      </c>
      <c r="F174" s="115" t="s">
        <v>270</v>
      </c>
      <c r="G174" s="115"/>
      <c r="H174" s="113">
        <f>H175</f>
        <v>100000</v>
      </c>
    </row>
    <row r="175" spans="1:8" ht="37.5" customHeight="1" hidden="1">
      <c r="A175" s="145"/>
      <c r="B175" s="114" t="s">
        <v>273</v>
      </c>
      <c r="C175" s="114">
        <v>992</v>
      </c>
      <c r="D175" s="115" t="s">
        <v>45</v>
      </c>
      <c r="E175" s="115" t="s">
        <v>40</v>
      </c>
      <c r="F175" s="115" t="s">
        <v>272</v>
      </c>
      <c r="G175" s="115"/>
      <c r="H175" s="113">
        <f>H176</f>
        <v>100000</v>
      </c>
    </row>
    <row r="176" spans="1:8" ht="37.5" hidden="1">
      <c r="A176" s="145"/>
      <c r="B176" s="114" t="s">
        <v>206</v>
      </c>
      <c r="C176" s="114">
        <v>992</v>
      </c>
      <c r="D176" s="115" t="s">
        <v>45</v>
      </c>
      <c r="E176" s="115" t="s">
        <v>40</v>
      </c>
      <c r="F176" s="115" t="s">
        <v>272</v>
      </c>
      <c r="G176" s="115" t="s">
        <v>205</v>
      </c>
      <c r="H176" s="113">
        <v>100000</v>
      </c>
    </row>
    <row r="177" spans="1:8" ht="37.5" hidden="1">
      <c r="A177" s="145" t="s">
        <v>46</v>
      </c>
      <c r="B177" s="147" t="s">
        <v>80</v>
      </c>
      <c r="C177" s="147">
        <v>992</v>
      </c>
      <c r="D177" s="181" t="s">
        <v>48</v>
      </c>
      <c r="E177" s="181" t="s">
        <v>1</v>
      </c>
      <c r="F177" s="181"/>
      <c r="G177" s="181"/>
      <c r="H177" s="142" t="e">
        <f>'№5'!#REF!</f>
        <v>#REF!</v>
      </c>
    </row>
    <row r="178" spans="1:8" ht="35.25" customHeight="1" hidden="1">
      <c r="A178" s="182"/>
      <c r="B178" s="114" t="s">
        <v>187</v>
      </c>
      <c r="C178" s="114">
        <v>992</v>
      </c>
      <c r="D178" s="115" t="s">
        <v>48</v>
      </c>
      <c r="E178" s="115" t="s">
        <v>37</v>
      </c>
      <c r="F178" s="115"/>
      <c r="G178" s="115"/>
      <c r="H178" s="113" t="e">
        <f>'№5'!#REF!</f>
        <v>#REF!</v>
      </c>
    </row>
    <row r="179" spans="1:8" ht="18.75" hidden="1">
      <c r="A179" s="182"/>
      <c r="B179" s="189" t="s">
        <v>278</v>
      </c>
      <c r="C179" s="190">
        <v>992</v>
      </c>
      <c r="D179" s="191" t="s">
        <v>48</v>
      </c>
      <c r="E179" s="191" t="s">
        <v>37</v>
      </c>
      <c r="F179" s="191" t="s">
        <v>274</v>
      </c>
      <c r="G179" s="192"/>
      <c r="H179" s="138">
        <f>H180</f>
        <v>198000</v>
      </c>
    </row>
    <row r="180" spans="1:8" s="49" customFormat="1" ht="56.25" hidden="1">
      <c r="A180" s="145"/>
      <c r="B180" s="193" t="s">
        <v>279</v>
      </c>
      <c r="C180" s="193">
        <v>992</v>
      </c>
      <c r="D180" s="194" t="s">
        <v>48</v>
      </c>
      <c r="E180" s="194" t="s">
        <v>37</v>
      </c>
      <c r="F180" s="194" t="s">
        <v>275</v>
      </c>
      <c r="G180" s="194"/>
      <c r="H180" s="195">
        <f>H181</f>
        <v>198000</v>
      </c>
    </row>
    <row r="181" spans="1:8" s="49" customFormat="1" ht="56.25" hidden="1">
      <c r="A181" s="145"/>
      <c r="B181" s="292" t="s">
        <v>280</v>
      </c>
      <c r="C181" s="292">
        <v>992</v>
      </c>
      <c r="D181" s="293" t="s">
        <v>48</v>
      </c>
      <c r="E181" s="293" t="s">
        <v>37</v>
      </c>
      <c r="F181" s="293" t="s">
        <v>276</v>
      </c>
      <c r="G181" s="293"/>
      <c r="H181" s="294">
        <f>H182</f>
        <v>198000</v>
      </c>
    </row>
    <row r="182" spans="1:8" s="49" customFormat="1" ht="0.75" customHeight="1">
      <c r="A182" s="145"/>
      <c r="B182" s="295" t="s">
        <v>281</v>
      </c>
      <c r="C182" s="295">
        <v>992</v>
      </c>
      <c r="D182" s="236" t="s">
        <v>48</v>
      </c>
      <c r="E182" s="236" t="s">
        <v>37</v>
      </c>
      <c r="F182" s="236" t="s">
        <v>276</v>
      </c>
      <c r="G182" s="236" t="s">
        <v>277</v>
      </c>
      <c r="H182" s="144">
        <v>198000</v>
      </c>
    </row>
    <row r="183" spans="1:8" s="49" customFormat="1" ht="23.25" customHeight="1">
      <c r="A183" s="66"/>
      <c r="B183" s="122"/>
      <c r="C183" s="122"/>
      <c r="D183" s="123"/>
      <c r="E183" s="123"/>
      <c r="F183" s="123"/>
      <c r="G183" s="123"/>
      <c r="H183" s="124"/>
    </row>
    <row r="184" spans="1:2" ht="18.75">
      <c r="A184" s="77" t="s">
        <v>745</v>
      </c>
      <c r="B184" s="59"/>
    </row>
    <row r="185" spans="1:8" ht="18.75">
      <c r="A185" s="1" t="s">
        <v>744</v>
      </c>
      <c r="B185" s="59"/>
      <c r="H185" s="4"/>
    </row>
    <row r="186" spans="1:8" ht="18.75">
      <c r="A186" s="1" t="s">
        <v>111</v>
      </c>
      <c r="H186" s="78" t="s">
        <v>721</v>
      </c>
    </row>
  </sheetData>
  <sheetProtection/>
  <mergeCells count="14">
    <mergeCell ref="B1:H1"/>
    <mergeCell ref="B5:H5"/>
    <mergeCell ref="A12:A13"/>
    <mergeCell ref="B12:B13"/>
    <mergeCell ref="D12:G12"/>
    <mergeCell ref="H12:H13"/>
    <mergeCell ref="A10:H10"/>
    <mergeCell ref="B2:H2"/>
    <mergeCell ref="B3:H3"/>
    <mergeCell ref="B4:H4"/>
    <mergeCell ref="B6:H6"/>
    <mergeCell ref="B7:H7"/>
    <mergeCell ref="B8:H8"/>
    <mergeCell ref="B9:H9"/>
  </mergeCells>
  <printOptions/>
  <pageMargins left="1.1811023622047245" right="0.7086614173228347" top="0.7480314960629921" bottom="0.7480314960629921" header="0" footer="0"/>
  <pageSetup horizontalDpi="600" verticalDpi="600" orientation="portrait" paperSize="9" scale="85" r:id="rId2"/>
  <headerFooter differentFirst="1">
    <oddHeader>&amp;C&amp;P</oddHeader>
    <firstHeader>&amp;C&amp;P</first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6"/>
  <sheetViews>
    <sheetView view="pageBreakPreview" zoomScaleSheetLayoutView="100" workbookViewId="0" topLeftCell="A1">
      <selection activeCell="C28" sqref="C28"/>
    </sheetView>
  </sheetViews>
  <sheetFormatPr defaultColWidth="9.140625" defaultRowHeight="12.75"/>
  <cols>
    <col min="1" max="1" width="4.57421875" style="235" customWidth="1"/>
    <col min="2" max="2" width="47.8515625" style="248" customWidth="1"/>
    <col min="3" max="3" width="17.28125" style="249" customWidth="1"/>
    <col min="4" max="4" width="4.8515625" style="85" customWidth="1"/>
    <col min="5" max="5" width="26.00390625" style="85" customWidth="1"/>
    <col min="6" max="6" width="18.28125" style="221" customWidth="1"/>
    <col min="7" max="7" width="13.140625" style="221" customWidth="1"/>
    <col min="8" max="8" width="9.140625" style="222" customWidth="1"/>
    <col min="9" max="9" width="7.7109375" style="222" customWidth="1"/>
    <col min="10" max="16384" width="9.140625" style="222" customWidth="1"/>
  </cols>
  <sheetData>
    <row r="1" spans="1:7" s="219" customFormat="1" ht="18.75">
      <c r="A1" s="216"/>
      <c r="B1" s="217"/>
      <c r="C1" s="355" t="s">
        <v>669</v>
      </c>
      <c r="D1" s="356"/>
      <c r="E1" s="356"/>
      <c r="F1" s="218"/>
      <c r="G1" s="218"/>
    </row>
    <row r="2" spans="1:7" s="219" customFormat="1" ht="71.25" customHeight="1">
      <c r="A2" s="216"/>
      <c r="B2" s="217"/>
      <c r="C2" s="357" t="s">
        <v>720</v>
      </c>
      <c r="D2" s="357"/>
      <c r="E2" s="357"/>
      <c r="F2" s="218"/>
      <c r="G2" s="218"/>
    </row>
    <row r="3" spans="1:7" s="219" customFormat="1" ht="75.75" customHeight="1">
      <c r="A3" s="216"/>
      <c r="B3" s="217"/>
      <c r="C3" s="357" t="s">
        <v>760</v>
      </c>
      <c r="D3" s="357"/>
      <c r="E3" s="357"/>
      <c r="F3" s="218"/>
      <c r="G3" s="218"/>
    </row>
    <row r="4" spans="1:7" s="220" customFormat="1" ht="114" customHeight="1">
      <c r="A4" s="257"/>
      <c r="B4" s="358" t="s">
        <v>701</v>
      </c>
      <c r="C4" s="358"/>
      <c r="D4" s="358"/>
      <c r="E4" s="358"/>
      <c r="F4" s="218"/>
      <c r="G4" s="218"/>
    </row>
    <row r="5" spans="1:7" s="220" customFormat="1" ht="3.75" customHeight="1">
      <c r="A5" s="257"/>
      <c r="B5" s="255"/>
      <c r="C5" s="255"/>
      <c r="D5" s="255"/>
      <c r="E5" s="255"/>
      <c r="F5" s="218"/>
      <c r="G5" s="218"/>
    </row>
    <row r="6" spans="1:5" ht="11.25" customHeight="1">
      <c r="A6" s="258"/>
      <c r="B6" s="259"/>
      <c r="C6" s="178"/>
      <c r="D6" s="260"/>
      <c r="E6" s="261" t="s">
        <v>29</v>
      </c>
    </row>
    <row r="7" spans="1:7" s="224" customFormat="1" ht="73.5" customHeight="1">
      <c r="A7" s="262"/>
      <c r="B7" s="253"/>
      <c r="C7" s="225" t="s">
        <v>33</v>
      </c>
      <c r="D7" s="225" t="s">
        <v>77</v>
      </c>
      <c r="E7" s="254"/>
      <c r="F7" s="223"/>
      <c r="G7" s="223"/>
    </row>
    <row r="8" spans="1:7" s="224" customFormat="1" ht="17.25" customHeight="1">
      <c r="A8" s="262">
        <v>1</v>
      </c>
      <c r="B8" s="253">
        <v>2</v>
      </c>
      <c r="C8" s="225" t="s">
        <v>332</v>
      </c>
      <c r="D8" s="225" t="s">
        <v>333</v>
      </c>
      <c r="E8" s="254">
        <v>5</v>
      </c>
      <c r="F8" s="223"/>
      <c r="G8" s="223"/>
    </row>
    <row r="9" spans="1:7" s="224" customFormat="1" ht="17.25" customHeight="1">
      <c r="A9" s="263"/>
      <c r="B9" s="226"/>
      <c r="C9" s="227"/>
      <c r="D9" s="227"/>
      <c r="E9" s="149"/>
      <c r="F9" s="223"/>
      <c r="G9" s="223"/>
    </row>
    <row r="10" spans="1:7" s="230" customFormat="1" ht="19.5" customHeight="1">
      <c r="A10" s="255"/>
      <c r="B10" s="255" t="s">
        <v>79</v>
      </c>
      <c r="C10" s="175"/>
      <c r="D10" s="175"/>
      <c r="E10" s="142">
        <f>'№5'!H16</f>
        <v>43443408.54</v>
      </c>
      <c r="F10" s="228"/>
      <c r="G10" s="229"/>
    </row>
    <row r="11" spans="1:7" s="230" customFormat="1" ht="17.25" customHeight="1" hidden="1">
      <c r="A11" s="255"/>
      <c r="B11" s="255"/>
      <c r="C11" s="175"/>
      <c r="D11" s="175"/>
      <c r="E11" s="142"/>
      <c r="F11" s="229"/>
      <c r="G11" s="229"/>
    </row>
    <row r="12" spans="1:7" s="230" customFormat="1" ht="37.5" hidden="1">
      <c r="A12" s="264">
        <v>1</v>
      </c>
      <c r="B12" s="147" t="s">
        <v>319</v>
      </c>
      <c r="C12" s="175"/>
      <c r="D12" s="175"/>
      <c r="E12" s="142">
        <f>E13</f>
        <v>0</v>
      </c>
      <c r="F12" s="229"/>
      <c r="G12" s="229"/>
    </row>
    <row r="13" spans="1:7" s="230" customFormat="1" ht="93.75" hidden="1">
      <c r="A13" s="255"/>
      <c r="B13" s="114" t="s">
        <v>320</v>
      </c>
      <c r="C13" s="115"/>
      <c r="D13" s="115"/>
      <c r="E13" s="113">
        <f>E14</f>
        <v>0</v>
      </c>
      <c r="F13" s="229"/>
      <c r="G13" s="229"/>
    </row>
    <row r="14" spans="1:7" s="230" customFormat="1" ht="37.5" hidden="1">
      <c r="A14" s="255"/>
      <c r="B14" s="114" t="s">
        <v>214</v>
      </c>
      <c r="C14" s="115" t="s">
        <v>213</v>
      </c>
      <c r="D14" s="115"/>
      <c r="E14" s="113">
        <f>E15</f>
        <v>0</v>
      </c>
      <c r="F14" s="229"/>
      <c r="G14" s="229"/>
    </row>
    <row r="15" spans="1:7" s="230" customFormat="1" ht="18.75" hidden="1">
      <c r="A15" s="255"/>
      <c r="B15" s="114" t="s">
        <v>216</v>
      </c>
      <c r="C15" s="115" t="s">
        <v>215</v>
      </c>
      <c r="D15" s="115"/>
      <c r="E15" s="113">
        <f>E16</f>
        <v>0</v>
      </c>
      <c r="F15" s="229"/>
      <c r="G15" s="229"/>
    </row>
    <row r="16" spans="1:7" s="230" customFormat="1" ht="18.75" hidden="1">
      <c r="A16" s="255"/>
      <c r="B16" s="114" t="s">
        <v>321</v>
      </c>
      <c r="C16" s="115" t="s">
        <v>322</v>
      </c>
      <c r="D16" s="115"/>
      <c r="E16" s="113">
        <f>E17</f>
        <v>0</v>
      </c>
      <c r="F16" s="229"/>
      <c r="G16" s="229"/>
    </row>
    <row r="17" spans="1:7" s="230" customFormat="1" ht="18" customHeight="1" hidden="1">
      <c r="A17" s="255"/>
      <c r="B17" s="114" t="s">
        <v>312</v>
      </c>
      <c r="C17" s="115" t="s">
        <v>322</v>
      </c>
      <c r="D17" s="115" t="s">
        <v>311</v>
      </c>
      <c r="E17" s="113">
        <v>0</v>
      </c>
      <c r="F17" s="229"/>
      <c r="G17" s="229"/>
    </row>
    <row r="18" spans="1:7" s="231" customFormat="1" ht="34.5" customHeight="1" hidden="1">
      <c r="A18" s="255"/>
      <c r="B18" s="147" t="s">
        <v>477</v>
      </c>
      <c r="C18" s="175"/>
      <c r="D18" s="175"/>
      <c r="E18" s="142" t="e">
        <f>E19+#REF!+#REF!+#REF!+E92+#REF!+E127+#REF!+#REF!+#REF!</f>
        <v>#REF!</v>
      </c>
      <c r="F18" s="229"/>
      <c r="G18" s="229"/>
    </row>
    <row r="19" spans="1:7" s="85" customFormat="1" ht="18.75" hidden="1">
      <c r="A19" s="265" t="s">
        <v>82</v>
      </c>
      <c r="B19" s="147" t="s">
        <v>36</v>
      </c>
      <c r="C19" s="178"/>
      <c r="D19" s="179"/>
      <c r="E19" s="142" t="e">
        <f>E20+#REF!+E31+E36+E42+E46</f>
        <v>#REF!</v>
      </c>
      <c r="F19" s="84"/>
      <c r="G19" s="84"/>
    </row>
    <row r="20" spans="1:7" s="85" customFormat="1" ht="72" customHeight="1" hidden="1">
      <c r="A20" s="227"/>
      <c r="B20" s="114" t="s">
        <v>38</v>
      </c>
      <c r="C20" s="115"/>
      <c r="D20" s="115"/>
      <c r="E20" s="113" t="e">
        <f>#REF!</f>
        <v>#REF!</v>
      </c>
      <c r="F20" s="146"/>
      <c r="G20" s="146"/>
    </row>
    <row r="21" spans="1:7" s="85" customFormat="1" ht="37.5">
      <c r="A21" s="227"/>
      <c r="B21" s="114" t="s">
        <v>571</v>
      </c>
      <c r="C21" s="115" t="s">
        <v>407</v>
      </c>
      <c r="D21" s="115"/>
      <c r="E21" s="113">
        <f>E26+E30</f>
        <v>8522803</v>
      </c>
      <c r="F21" s="146"/>
      <c r="G21" s="146"/>
    </row>
    <row r="22" spans="1:7" s="85" customFormat="1" ht="18" customHeight="1" hidden="1">
      <c r="A22" s="175"/>
      <c r="B22" s="114"/>
      <c r="C22" s="175"/>
      <c r="D22" s="175"/>
      <c r="E22" s="142" t="e">
        <f>E23+#REF!+#REF!+E79+E105+#REF!+#REF!+#REF!+#REF!+#REF!</f>
        <v>#REF!</v>
      </c>
      <c r="F22" s="84"/>
      <c r="G22" s="84"/>
    </row>
    <row r="23" spans="1:7" s="85" customFormat="1" ht="18" customHeight="1" hidden="1">
      <c r="A23" s="266"/>
      <c r="B23" s="232"/>
      <c r="C23" s="178"/>
      <c r="D23" s="179"/>
      <c r="E23" s="142">
        <f>E24+E29+E41+E45+E49+E52</f>
        <v>3120630</v>
      </c>
      <c r="F23" s="84"/>
      <c r="G23" s="84"/>
    </row>
    <row r="24" spans="1:7" s="85" customFormat="1" ht="18" customHeight="1" hidden="1">
      <c r="A24" s="175"/>
      <c r="B24" s="232"/>
      <c r="C24" s="115"/>
      <c r="D24" s="115"/>
      <c r="E24" s="113">
        <f>E25</f>
        <v>1061752</v>
      </c>
      <c r="F24" s="84"/>
      <c r="G24" s="84"/>
    </row>
    <row r="25" spans="1:7" s="85" customFormat="1" ht="18" customHeight="1" hidden="1">
      <c r="A25" s="265"/>
      <c r="B25" s="114"/>
      <c r="C25" s="115" t="s">
        <v>336</v>
      </c>
      <c r="D25" s="115"/>
      <c r="E25" s="113">
        <f>E26</f>
        <v>1061752</v>
      </c>
      <c r="F25" s="84"/>
      <c r="G25" s="84"/>
    </row>
    <row r="26" spans="1:7" s="85" customFormat="1" ht="56.25">
      <c r="A26" s="227"/>
      <c r="B26" s="114" t="s">
        <v>337</v>
      </c>
      <c r="C26" s="115" t="s">
        <v>408</v>
      </c>
      <c r="D26" s="115"/>
      <c r="E26" s="113">
        <f>E27</f>
        <v>1061752</v>
      </c>
      <c r="F26" s="146"/>
      <c r="G26" s="146"/>
    </row>
    <row r="27" spans="1:7" s="85" customFormat="1" ht="37.5" customHeight="1">
      <c r="A27" s="175"/>
      <c r="B27" s="114" t="s">
        <v>197</v>
      </c>
      <c r="C27" s="115" t="s">
        <v>409</v>
      </c>
      <c r="D27" s="115"/>
      <c r="E27" s="113">
        <f>E28+E29</f>
        <v>1061752</v>
      </c>
      <c r="F27" s="84"/>
      <c r="G27" s="84"/>
    </row>
    <row r="28" spans="1:7" s="85" customFormat="1" ht="110.25" customHeight="1">
      <c r="A28" s="175"/>
      <c r="B28" s="114" t="str">
        <f>'№5'!B37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8" s="115" t="s">
        <v>409</v>
      </c>
      <c r="D28" s="115" t="s">
        <v>198</v>
      </c>
      <c r="E28" s="113">
        <f>'№5'!H37</f>
        <v>1061752</v>
      </c>
      <c r="F28" s="84"/>
      <c r="G28" s="84"/>
    </row>
    <row r="29" spans="1:7" s="85" customFormat="1" ht="37.5" hidden="1">
      <c r="A29" s="175"/>
      <c r="B29" s="114" t="str">
        <f>'№5'!B24</f>
        <v>Расходы на обеспечение функций органов местного самоуправления</v>
      </c>
      <c r="C29" s="115" t="s">
        <v>338</v>
      </c>
      <c r="D29" s="115" t="s">
        <v>205</v>
      </c>
      <c r="E29" s="113"/>
      <c r="F29" s="84"/>
      <c r="G29" s="84"/>
    </row>
    <row r="30" spans="1:7" s="85" customFormat="1" ht="56.25">
      <c r="A30" s="175"/>
      <c r="B30" s="232" t="str">
        <f>'№5'!B40</f>
        <v>Обеспечение деятельности муниципальных и немунициальных служащих</v>
      </c>
      <c r="C30" s="115" t="s">
        <v>410</v>
      </c>
      <c r="D30" s="115"/>
      <c r="E30" s="113">
        <f>E32+E40+E47+E49+E38+G50</f>
        <v>7461051</v>
      </c>
      <c r="F30" s="146"/>
      <c r="G30" s="146"/>
    </row>
    <row r="31" spans="1:7" s="85" customFormat="1" ht="18" customHeight="1" hidden="1">
      <c r="A31" s="227"/>
      <c r="B31" s="180"/>
      <c r="C31" s="115"/>
      <c r="D31" s="115"/>
      <c r="E31" s="113"/>
      <c r="F31" s="146"/>
      <c r="G31" s="146"/>
    </row>
    <row r="32" spans="1:7" s="85" customFormat="1" ht="41.25" customHeight="1">
      <c r="A32" s="175"/>
      <c r="B32" s="232" t="str">
        <f>'№5'!B41</f>
        <v>Расходы на обеспечение функций органов местного самоуправления</v>
      </c>
      <c r="C32" s="115" t="s">
        <v>411</v>
      </c>
      <c r="D32" s="115"/>
      <c r="E32" s="113">
        <f>E34+E35+E37</f>
        <v>6817548</v>
      </c>
      <c r="F32" s="84"/>
      <c r="G32" s="84"/>
    </row>
    <row r="33" spans="1:7" s="85" customFormat="1" ht="84" customHeight="1" hidden="1">
      <c r="A33" s="175"/>
      <c r="B33" s="232"/>
      <c r="C33" s="115"/>
      <c r="D33" s="115"/>
      <c r="E33" s="113"/>
      <c r="F33" s="84"/>
      <c r="G33" s="84"/>
    </row>
    <row r="34" spans="1:7" s="85" customFormat="1" ht="111.75" customHeight="1">
      <c r="A34" s="175"/>
      <c r="B34" s="232" t="str">
        <f>B28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" s="115" t="s">
        <v>411</v>
      </c>
      <c r="D34" s="115" t="s">
        <v>198</v>
      </c>
      <c r="E34" s="113">
        <f>'№5'!H42</f>
        <v>6220548</v>
      </c>
      <c r="F34" s="84"/>
      <c r="G34" s="84"/>
    </row>
    <row r="35" spans="1:11" s="85" customFormat="1" ht="34.5" customHeight="1">
      <c r="A35" s="175"/>
      <c r="B35" s="114" t="str">
        <f>B29</f>
        <v>Расходы на обеспечение функций органов местного самоуправления</v>
      </c>
      <c r="C35" s="115" t="s">
        <v>411</v>
      </c>
      <c r="D35" s="115" t="s">
        <v>205</v>
      </c>
      <c r="E35" s="113">
        <f>'№5'!H43</f>
        <v>552000</v>
      </c>
      <c r="F35" s="233"/>
      <c r="G35" s="233"/>
      <c r="H35" s="234"/>
      <c r="I35" s="234"/>
      <c r="J35" s="234"/>
      <c r="K35" s="234"/>
    </row>
    <row r="36" spans="1:7" s="85" customFormat="1" ht="36" customHeight="1" hidden="1">
      <c r="A36" s="175"/>
      <c r="B36" s="114"/>
      <c r="C36" s="115"/>
      <c r="D36" s="115"/>
      <c r="E36" s="113"/>
      <c r="F36" s="84"/>
      <c r="G36" s="84"/>
    </row>
    <row r="37" spans="1:7" s="85" customFormat="1" ht="16.5" customHeight="1">
      <c r="A37" s="175"/>
      <c r="B37" s="114" t="str">
        <f>'№5'!B44</f>
        <v>Иные бюджетные ассигнования</v>
      </c>
      <c r="C37" s="115" t="s">
        <v>411</v>
      </c>
      <c r="D37" s="115" t="s">
        <v>207</v>
      </c>
      <c r="E37" s="113">
        <f>'№5'!H44</f>
        <v>45000</v>
      </c>
      <c r="F37" s="84"/>
      <c r="G37" s="84"/>
    </row>
    <row r="38" spans="1:7" s="85" customFormat="1" ht="12" customHeight="1" hidden="1">
      <c r="A38" s="175"/>
      <c r="B38" s="114" t="e">
        <f>'№5'!#REF!</f>
        <v>#REF!</v>
      </c>
      <c r="C38" s="115" t="s">
        <v>441</v>
      </c>
      <c r="D38" s="115"/>
      <c r="E38" s="113">
        <f>E39</f>
        <v>0</v>
      </c>
      <c r="F38" s="84"/>
      <c r="G38" s="84"/>
    </row>
    <row r="39" spans="1:7" s="85" customFormat="1" ht="34.5" customHeight="1" hidden="1">
      <c r="A39" s="175"/>
      <c r="B39" s="114" t="e">
        <f>'№5'!#REF!</f>
        <v>#REF!</v>
      </c>
      <c r="C39" s="115" t="s">
        <v>441</v>
      </c>
      <c r="D39" s="115" t="s">
        <v>311</v>
      </c>
      <c r="E39" s="113">
        <v>0</v>
      </c>
      <c r="F39" s="84"/>
      <c r="G39" s="84"/>
    </row>
    <row r="40" spans="1:11" s="234" customFormat="1" ht="75">
      <c r="A40" s="175"/>
      <c r="B40" s="114" t="str">
        <f>'№5'!B83</f>
        <v>Субвенции на осуществление первичного воинского учета органами местного самоуправления поселений, муниципальных и городских округов</v>
      </c>
      <c r="C40" s="115" t="s">
        <v>415</v>
      </c>
      <c r="D40" s="115"/>
      <c r="E40" s="113">
        <f>E41</f>
        <v>296600</v>
      </c>
      <c r="F40" s="84"/>
      <c r="G40" s="84"/>
      <c r="H40" s="85"/>
      <c r="I40" s="85"/>
      <c r="J40" s="85"/>
      <c r="K40" s="85"/>
    </row>
    <row r="41" spans="1:7" s="85" customFormat="1" ht="116.25" customHeight="1">
      <c r="A41" s="175"/>
      <c r="B41" s="232" t="str">
        <f>'№5'!B42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1" s="115" t="s">
        <v>415</v>
      </c>
      <c r="D41" s="115" t="s">
        <v>198</v>
      </c>
      <c r="E41" s="113">
        <f>'№5'!H83</f>
        <v>296600</v>
      </c>
      <c r="F41" s="84"/>
      <c r="G41" s="84"/>
    </row>
    <row r="42" spans="1:7" s="85" customFormat="1" ht="2.25" customHeight="1" hidden="1">
      <c r="A42" s="227"/>
      <c r="B42" s="114"/>
      <c r="C42" s="115"/>
      <c r="D42" s="115"/>
      <c r="E42" s="113"/>
      <c r="F42" s="146"/>
      <c r="G42" s="146"/>
    </row>
    <row r="43" spans="1:7" s="85" customFormat="1" ht="26.25" customHeight="1" hidden="1">
      <c r="A43" s="175"/>
      <c r="B43" s="114"/>
      <c r="C43" s="115"/>
      <c r="D43" s="115"/>
      <c r="E43" s="113"/>
      <c r="F43" s="84"/>
      <c r="G43" s="84"/>
    </row>
    <row r="44" spans="1:7" s="85" customFormat="1" ht="28.5" customHeight="1" hidden="1">
      <c r="A44" s="175"/>
      <c r="B44" s="114"/>
      <c r="C44" s="115"/>
      <c r="D44" s="115"/>
      <c r="E44" s="113"/>
      <c r="F44" s="84"/>
      <c r="G44" s="84"/>
    </row>
    <row r="45" spans="1:7" s="85" customFormat="1" ht="26.25" customHeight="1" hidden="1">
      <c r="A45" s="175"/>
      <c r="B45" s="114"/>
      <c r="C45" s="115"/>
      <c r="D45" s="115"/>
      <c r="E45" s="113"/>
      <c r="F45" s="84"/>
      <c r="G45" s="84"/>
    </row>
    <row r="46" spans="1:7" s="85" customFormat="1" ht="24.75" customHeight="1" hidden="1">
      <c r="A46" s="227"/>
      <c r="B46" s="114"/>
      <c r="C46" s="115"/>
      <c r="D46" s="115"/>
      <c r="E46" s="113"/>
      <c r="F46" s="146"/>
      <c r="G46" s="146"/>
    </row>
    <row r="47" spans="1:11" s="85" customFormat="1" ht="69" customHeight="1">
      <c r="A47" s="175"/>
      <c r="B47" s="114" t="str">
        <f>'№5'!B46</f>
        <v>Осуществление отдельных полномочий Краснодарского края по образованию и организации деятельности административных комиссий</v>
      </c>
      <c r="C47" s="115" t="s">
        <v>412</v>
      </c>
      <c r="D47" s="115"/>
      <c r="E47" s="113">
        <f>E48</f>
        <v>3800</v>
      </c>
      <c r="F47" s="218"/>
      <c r="G47" s="218"/>
      <c r="H47" s="219"/>
      <c r="I47" s="219"/>
      <c r="J47" s="219"/>
      <c r="K47" s="219"/>
    </row>
    <row r="48" spans="1:7" s="85" customFormat="1" ht="37.5">
      <c r="A48" s="175"/>
      <c r="B48" s="114" t="str">
        <f>B35</f>
        <v>Расходы на обеспечение функций органов местного самоуправления</v>
      </c>
      <c r="C48" s="115" t="s">
        <v>412</v>
      </c>
      <c r="D48" s="115" t="s">
        <v>205</v>
      </c>
      <c r="E48" s="113">
        <f>'№5'!H46</f>
        <v>3800</v>
      </c>
      <c r="F48" s="84"/>
      <c r="G48" s="84"/>
    </row>
    <row r="49" spans="1:11" s="85" customFormat="1" ht="75">
      <c r="A49" s="175"/>
      <c r="B49" s="114" t="str">
        <f>B40</f>
        <v>Субвенции на осуществление первичного воинского учета органами местного самоуправления поселений, муниципальных и городских округов</v>
      </c>
      <c r="C49" s="115" t="s">
        <v>416</v>
      </c>
      <c r="D49" s="115"/>
      <c r="E49" s="113">
        <f>E50+E51</f>
        <v>343103</v>
      </c>
      <c r="F49" s="218"/>
      <c r="G49" s="218"/>
      <c r="H49" s="219"/>
      <c r="I49" s="219"/>
      <c r="J49" s="219"/>
      <c r="K49" s="219"/>
    </row>
    <row r="50" spans="1:11" s="85" customFormat="1" ht="111.75" customHeight="1">
      <c r="A50" s="175"/>
      <c r="B50" s="114" t="str">
        <f>B41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0" s="115" t="s">
        <v>416</v>
      </c>
      <c r="D50" s="115" t="s">
        <v>198</v>
      </c>
      <c r="E50" s="113">
        <f>'№5'!H85</f>
        <v>343103</v>
      </c>
      <c r="F50" s="218"/>
      <c r="G50" s="218"/>
      <c r="H50" s="219"/>
      <c r="I50" s="219"/>
      <c r="J50" s="219"/>
      <c r="K50" s="219"/>
    </row>
    <row r="51" spans="1:11" s="85" customFormat="1" ht="1.5" customHeight="1">
      <c r="A51" s="175"/>
      <c r="B51" s="114" t="s">
        <v>206</v>
      </c>
      <c r="C51" s="115" t="s">
        <v>416</v>
      </c>
      <c r="D51" s="115" t="s">
        <v>205</v>
      </c>
      <c r="E51" s="113">
        <f>'№5'!H87</f>
        <v>0</v>
      </c>
      <c r="F51" s="218"/>
      <c r="G51" s="218"/>
      <c r="H51" s="219"/>
      <c r="I51" s="219"/>
      <c r="J51" s="219"/>
      <c r="K51" s="219"/>
    </row>
    <row r="52" spans="1:11" s="85" customFormat="1" ht="55.5" customHeight="1">
      <c r="A52" s="175"/>
      <c r="B52" s="114" t="str">
        <f>'№5'!B123</f>
        <v>Мероприятия и ведомственные целевые программы муниципального образования Белореченский район</v>
      </c>
      <c r="C52" s="115" t="s">
        <v>413</v>
      </c>
      <c r="D52" s="115"/>
      <c r="E52" s="113">
        <f>E58+E62+E118+E122+E130+E56</f>
        <v>1419175</v>
      </c>
      <c r="F52" s="233"/>
      <c r="G52" s="233"/>
      <c r="H52" s="234"/>
      <c r="I52" s="234"/>
      <c r="J52" s="234"/>
      <c r="K52" s="234"/>
    </row>
    <row r="53" spans="1:7" s="85" customFormat="1" ht="0.75" customHeight="1">
      <c r="A53" s="175"/>
      <c r="B53" s="114"/>
      <c r="C53" s="115"/>
      <c r="D53" s="115"/>
      <c r="E53" s="113"/>
      <c r="F53" s="84"/>
      <c r="G53" s="84"/>
    </row>
    <row r="54" spans="1:7" s="85" customFormat="1" ht="27.75" customHeight="1" hidden="1">
      <c r="A54" s="175"/>
      <c r="B54" s="114"/>
      <c r="C54" s="115"/>
      <c r="D54" s="115"/>
      <c r="E54" s="113"/>
      <c r="F54" s="84"/>
      <c r="G54" s="84"/>
    </row>
    <row r="55" spans="1:7" s="85" customFormat="1" ht="24.75" customHeight="1" hidden="1">
      <c r="A55" s="175"/>
      <c r="B55" s="114"/>
      <c r="C55" s="115"/>
      <c r="D55" s="115"/>
      <c r="E55" s="113"/>
      <c r="F55" s="84"/>
      <c r="G55" s="84"/>
    </row>
    <row r="56" spans="1:7" s="85" customFormat="1" ht="36.75" customHeight="1">
      <c r="A56" s="175"/>
      <c r="B56" s="68" t="s">
        <v>696</v>
      </c>
      <c r="C56" s="69" t="s">
        <v>697</v>
      </c>
      <c r="D56" s="115"/>
      <c r="E56" s="113">
        <f>E57</f>
        <v>463575</v>
      </c>
      <c r="F56" s="84"/>
      <c r="G56" s="84"/>
    </row>
    <row r="57" spans="1:7" s="85" customFormat="1" ht="14.25" customHeight="1">
      <c r="A57" s="175"/>
      <c r="B57" s="114" t="s">
        <v>470</v>
      </c>
      <c r="C57" s="69" t="s">
        <v>697</v>
      </c>
      <c r="D57" s="115" t="s">
        <v>205</v>
      </c>
      <c r="E57" s="113">
        <v>463575</v>
      </c>
      <c r="F57" s="84"/>
      <c r="G57" s="84"/>
    </row>
    <row r="58" spans="1:7" s="85" customFormat="1" ht="51" customHeight="1">
      <c r="A58" s="175"/>
      <c r="B58" s="114" t="s">
        <v>605</v>
      </c>
      <c r="C58" s="115" t="s">
        <v>440</v>
      </c>
      <c r="D58" s="115"/>
      <c r="E58" s="113">
        <f>E60</f>
        <v>250000</v>
      </c>
      <c r="F58" s="84"/>
      <c r="G58" s="84"/>
    </row>
    <row r="59" spans="1:7" s="85" customFormat="1" ht="54.75" customHeight="1">
      <c r="A59" s="175"/>
      <c r="B59" s="114" t="s">
        <v>605</v>
      </c>
      <c r="C59" s="115" t="s">
        <v>440</v>
      </c>
      <c r="D59" s="115"/>
      <c r="E59" s="113">
        <f>E60</f>
        <v>250000</v>
      </c>
      <c r="F59" s="84"/>
      <c r="G59" s="84"/>
    </row>
    <row r="60" spans="1:7" s="85" customFormat="1" ht="54" customHeight="1">
      <c r="A60" s="175"/>
      <c r="B60" s="114" t="s">
        <v>606</v>
      </c>
      <c r="C60" s="115" t="s">
        <v>623</v>
      </c>
      <c r="D60" s="115"/>
      <c r="E60" s="113">
        <f>E61</f>
        <v>250000</v>
      </c>
      <c r="F60" s="84"/>
      <c r="G60" s="84"/>
    </row>
    <row r="61" spans="1:7" s="85" customFormat="1" ht="53.25" customHeight="1">
      <c r="A61" s="175"/>
      <c r="B61" s="114" t="s">
        <v>470</v>
      </c>
      <c r="C61" s="115" t="s">
        <v>623</v>
      </c>
      <c r="D61" s="115" t="s">
        <v>205</v>
      </c>
      <c r="E61" s="113">
        <v>250000</v>
      </c>
      <c r="F61" s="84"/>
      <c r="G61" s="84"/>
    </row>
    <row r="62" spans="1:7" s="234" customFormat="1" ht="20.25" customHeight="1">
      <c r="A62" s="265"/>
      <c r="B62" s="114" t="s">
        <v>221</v>
      </c>
      <c r="C62" s="115" t="s">
        <v>417</v>
      </c>
      <c r="D62" s="115"/>
      <c r="E62" s="113">
        <f>E67+E115+E64</f>
        <v>310000</v>
      </c>
      <c r="F62" s="233"/>
      <c r="G62" s="233"/>
    </row>
    <row r="63" spans="1:7" s="234" customFormat="1" ht="88.5" customHeight="1">
      <c r="A63" s="265"/>
      <c r="B63" s="114" t="s">
        <v>222</v>
      </c>
      <c r="C63" s="115" t="s">
        <v>519</v>
      </c>
      <c r="D63" s="115"/>
      <c r="E63" s="113">
        <f>E64</f>
        <v>150000</v>
      </c>
      <c r="F63" s="233"/>
      <c r="G63" s="233"/>
    </row>
    <row r="64" spans="1:7" s="234" customFormat="1" ht="93.75" customHeight="1">
      <c r="A64" s="265"/>
      <c r="B64" s="114" t="s">
        <v>222</v>
      </c>
      <c r="C64" s="115" t="s">
        <v>456</v>
      </c>
      <c r="D64" s="115"/>
      <c r="E64" s="113">
        <f>E65+E66</f>
        <v>150000</v>
      </c>
      <c r="F64" s="233"/>
      <c r="G64" s="233"/>
    </row>
    <row r="65" spans="1:7" s="234" customFormat="1" ht="54" customHeight="1">
      <c r="A65" s="265"/>
      <c r="B65" s="114" t="s">
        <v>524</v>
      </c>
      <c r="C65" s="115" t="s">
        <v>456</v>
      </c>
      <c r="D65" s="115" t="s">
        <v>205</v>
      </c>
      <c r="E65" s="113">
        <v>150000</v>
      </c>
      <c r="F65" s="233"/>
      <c r="G65" s="233"/>
    </row>
    <row r="66" spans="1:7" s="234" customFormat="1" ht="21" customHeight="1" hidden="1">
      <c r="A66" s="265"/>
      <c r="B66" s="68" t="s">
        <v>208</v>
      </c>
      <c r="C66" s="115" t="s">
        <v>456</v>
      </c>
      <c r="D66" s="115" t="s">
        <v>207</v>
      </c>
      <c r="E66" s="113">
        <v>0</v>
      </c>
      <c r="F66" s="233"/>
      <c r="G66" s="233"/>
    </row>
    <row r="67" spans="1:7" s="85" customFormat="1" ht="38.25" customHeight="1">
      <c r="A67" s="175"/>
      <c r="B67" s="171" t="str">
        <f>'№5'!B104</f>
        <v>Обеспечение мер пожарной  безопасности</v>
      </c>
      <c r="C67" s="115" t="s">
        <v>462</v>
      </c>
      <c r="D67" s="115"/>
      <c r="E67" s="113">
        <f>E68</f>
        <v>100000</v>
      </c>
      <c r="F67" s="84"/>
      <c r="G67" s="84"/>
    </row>
    <row r="68" spans="1:7" s="85" customFormat="1" ht="54.75" customHeight="1">
      <c r="A68" s="175"/>
      <c r="B68" s="114" t="str">
        <f>'№5'!B105</f>
        <v>Закупка товаров, работ и услуг для обеспечения государственных (муниципальных)нужд</v>
      </c>
      <c r="C68" s="115" t="s">
        <v>462</v>
      </c>
      <c r="D68" s="115" t="s">
        <v>205</v>
      </c>
      <c r="E68" s="113">
        <f>'№5'!H105</f>
        <v>100000</v>
      </c>
      <c r="F68" s="84"/>
      <c r="G68" s="84"/>
    </row>
    <row r="69" spans="1:7" s="85" customFormat="1" ht="18.75" hidden="1">
      <c r="A69" s="227"/>
      <c r="B69" s="114" t="e">
        <f>'№5'!#REF!</f>
        <v>#REF!</v>
      </c>
      <c r="C69" s="115" t="s">
        <v>457</v>
      </c>
      <c r="D69" s="115"/>
      <c r="E69" s="113" t="e">
        <f>E70</f>
        <v>#REF!</v>
      </c>
      <c r="F69" s="84"/>
      <c r="G69" s="84"/>
    </row>
    <row r="70" spans="1:7" s="85" customFormat="1" ht="18.75" hidden="1">
      <c r="A70" s="175"/>
      <c r="B70" s="114" t="e">
        <f>'№5'!#REF!</f>
        <v>#REF!</v>
      </c>
      <c r="C70" s="115" t="s">
        <v>457</v>
      </c>
      <c r="D70" s="115" t="s">
        <v>205</v>
      </c>
      <c r="E70" s="113" t="e">
        <f>'№5'!#REF!</f>
        <v>#REF!</v>
      </c>
      <c r="F70" s="84"/>
      <c r="G70" s="84"/>
    </row>
    <row r="71" spans="1:7" s="85" customFormat="1" ht="37.5" hidden="1">
      <c r="A71" s="175"/>
      <c r="B71" s="114" t="s">
        <v>454</v>
      </c>
      <c r="C71" s="115" t="s">
        <v>453</v>
      </c>
      <c r="D71" s="115"/>
      <c r="E71" s="113" t="e">
        <f>E72</f>
        <v>#REF!</v>
      </c>
      <c r="F71" s="84"/>
      <c r="G71" s="84"/>
    </row>
    <row r="72" spans="1:7" s="85" customFormat="1" ht="54" customHeight="1" hidden="1">
      <c r="A72" s="175"/>
      <c r="B72" s="114" t="e">
        <f>B70</f>
        <v>#REF!</v>
      </c>
      <c r="C72" s="115" t="s">
        <v>453</v>
      </c>
      <c r="D72" s="115" t="s">
        <v>205</v>
      </c>
      <c r="E72" s="113" t="e">
        <f>'№5'!#REF!</f>
        <v>#REF!</v>
      </c>
      <c r="F72" s="84"/>
      <c r="G72" s="84"/>
    </row>
    <row r="73" spans="1:7" s="85" customFormat="1" ht="18.75" hidden="1">
      <c r="A73" s="266"/>
      <c r="B73" s="114" t="e">
        <f>'№5'!#REF!</f>
        <v>#REF!</v>
      </c>
      <c r="C73" s="115" t="s">
        <v>423</v>
      </c>
      <c r="D73" s="115"/>
      <c r="E73" s="113" t="e">
        <f>E74</f>
        <v>#REF!</v>
      </c>
      <c r="F73" s="84"/>
      <c r="G73" s="84"/>
    </row>
    <row r="74" spans="1:7" s="85" customFormat="1" ht="18.75" hidden="1">
      <c r="A74" s="175"/>
      <c r="B74" s="114" t="e">
        <f>'№5'!#REF!</f>
        <v>#REF!</v>
      </c>
      <c r="C74" s="115" t="s">
        <v>458</v>
      </c>
      <c r="D74" s="115"/>
      <c r="E74" s="113" t="e">
        <f>E75+#REF!</f>
        <v>#REF!</v>
      </c>
      <c r="F74" s="84"/>
      <c r="G74" s="84"/>
    </row>
    <row r="75" spans="1:7" s="85" customFormat="1" ht="18.75" hidden="1">
      <c r="A75" s="175"/>
      <c r="B75" s="171" t="e">
        <f>'№5'!#REF!</f>
        <v>#REF!</v>
      </c>
      <c r="C75" s="115" t="s">
        <v>458</v>
      </c>
      <c r="D75" s="115" t="s">
        <v>205</v>
      </c>
      <c r="E75" s="113"/>
      <c r="F75" s="84"/>
      <c r="G75" s="84"/>
    </row>
    <row r="76" spans="1:7" s="85" customFormat="1" ht="18" customHeight="1" hidden="1">
      <c r="A76" s="175"/>
      <c r="B76" s="114"/>
      <c r="C76" s="115"/>
      <c r="D76" s="115"/>
      <c r="E76" s="113"/>
      <c r="F76" s="84"/>
      <c r="G76" s="84"/>
    </row>
    <row r="77" spans="1:7" s="85" customFormat="1" ht="18" customHeight="1" hidden="1">
      <c r="A77" s="175"/>
      <c r="B77" s="114"/>
      <c r="C77" s="115"/>
      <c r="D77" s="115"/>
      <c r="E77" s="113"/>
      <c r="F77" s="84"/>
      <c r="G77" s="84"/>
    </row>
    <row r="78" spans="1:7" s="85" customFormat="1" ht="18.75" hidden="1">
      <c r="A78" s="175"/>
      <c r="B78" s="114"/>
      <c r="C78" s="115"/>
      <c r="D78" s="115"/>
      <c r="E78" s="113"/>
      <c r="F78" s="84"/>
      <c r="G78" s="84"/>
    </row>
    <row r="79" spans="1:7" s="85" customFormat="1" ht="18.75" hidden="1">
      <c r="A79" s="175"/>
      <c r="B79" s="114"/>
      <c r="C79" s="181"/>
      <c r="D79" s="181"/>
      <c r="E79" s="142"/>
      <c r="F79" s="84"/>
      <c r="G79" s="84"/>
    </row>
    <row r="80" spans="1:7" s="85" customFormat="1" ht="18" customHeight="1" hidden="1">
      <c r="A80" s="227"/>
      <c r="B80" s="114"/>
      <c r="C80" s="115"/>
      <c r="D80" s="115"/>
      <c r="E80" s="143"/>
      <c r="F80" s="146"/>
      <c r="G80" s="146"/>
    </row>
    <row r="81" spans="1:7" s="85" customFormat="1" ht="18" customHeight="1" hidden="1">
      <c r="A81" s="175"/>
      <c r="B81" s="114"/>
      <c r="C81" s="115"/>
      <c r="D81" s="115"/>
      <c r="E81" s="143"/>
      <c r="F81" s="84"/>
      <c r="G81" s="84"/>
    </row>
    <row r="82" spans="1:7" s="85" customFormat="1" ht="18.75" hidden="1">
      <c r="A82" s="175"/>
      <c r="B82" s="114"/>
      <c r="C82" s="115"/>
      <c r="D82" s="115"/>
      <c r="E82" s="143"/>
      <c r="F82" s="84"/>
      <c r="G82" s="84"/>
    </row>
    <row r="83" spans="1:7" s="85" customFormat="1" ht="18.75" hidden="1">
      <c r="A83" s="175"/>
      <c r="B83" s="114"/>
      <c r="C83" s="115"/>
      <c r="D83" s="115"/>
      <c r="E83" s="143"/>
      <c r="F83" s="84"/>
      <c r="G83" s="84"/>
    </row>
    <row r="84" spans="1:11" s="85" customFormat="1" ht="18.75" hidden="1">
      <c r="A84" s="238"/>
      <c r="B84" s="114" t="e">
        <f>'№5'!#REF!</f>
        <v>#REF!</v>
      </c>
      <c r="C84" s="236" t="s">
        <v>418</v>
      </c>
      <c r="D84" s="236"/>
      <c r="E84" s="144" t="e">
        <f>E85</f>
        <v>#REF!</v>
      </c>
      <c r="F84" s="221"/>
      <c r="G84" s="221"/>
      <c r="H84" s="222"/>
      <c r="I84" s="222"/>
      <c r="J84" s="222"/>
      <c r="K84" s="222"/>
    </row>
    <row r="85" spans="1:11" s="85" customFormat="1" ht="18.75" hidden="1">
      <c r="A85" s="238"/>
      <c r="B85" s="114" t="e">
        <f>'№5'!#REF!</f>
        <v>#REF!</v>
      </c>
      <c r="C85" s="236" t="s">
        <v>418</v>
      </c>
      <c r="D85" s="236" t="s">
        <v>205</v>
      </c>
      <c r="E85" s="144" t="e">
        <f>'№5'!#REF!</f>
        <v>#REF!</v>
      </c>
      <c r="F85" s="221"/>
      <c r="G85" s="221"/>
      <c r="H85" s="222"/>
      <c r="I85" s="222"/>
      <c r="J85" s="222"/>
      <c r="K85" s="222"/>
    </row>
    <row r="86" spans="1:7" s="85" customFormat="1" ht="18.75" hidden="1">
      <c r="A86" s="175"/>
      <c r="B86" s="114"/>
      <c r="C86" s="115"/>
      <c r="D86" s="115"/>
      <c r="E86" s="143"/>
      <c r="F86" s="84"/>
      <c r="G86" s="84"/>
    </row>
    <row r="87" spans="1:7" s="85" customFormat="1" ht="18" customHeight="1" hidden="1">
      <c r="A87" s="175"/>
      <c r="B87" s="185"/>
      <c r="C87" s="115"/>
      <c r="D87" s="115"/>
      <c r="E87" s="143"/>
      <c r="F87" s="84"/>
      <c r="G87" s="84"/>
    </row>
    <row r="88" spans="1:7" s="85" customFormat="1" ht="18" customHeight="1" hidden="1">
      <c r="A88" s="175"/>
      <c r="B88" s="114"/>
      <c r="C88" s="115"/>
      <c r="D88" s="115"/>
      <c r="E88" s="143"/>
      <c r="F88" s="84"/>
      <c r="G88" s="84"/>
    </row>
    <row r="89" spans="1:7" s="85" customFormat="1" ht="18" customHeight="1" hidden="1">
      <c r="A89" s="175"/>
      <c r="B89" s="114"/>
      <c r="C89" s="115"/>
      <c r="D89" s="115"/>
      <c r="E89" s="113"/>
      <c r="F89" s="84"/>
      <c r="G89" s="84"/>
    </row>
    <row r="90" spans="1:7" s="85" customFormat="1" ht="18" customHeight="1" hidden="1">
      <c r="A90" s="175"/>
      <c r="B90" s="232"/>
      <c r="C90" s="115"/>
      <c r="D90" s="115"/>
      <c r="E90" s="113"/>
      <c r="F90" s="84"/>
      <c r="G90" s="84"/>
    </row>
    <row r="91" spans="1:7" s="234" customFormat="1" ht="18.75" hidden="1">
      <c r="A91" s="265"/>
      <c r="B91" s="114"/>
      <c r="C91" s="115"/>
      <c r="D91" s="115"/>
      <c r="E91" s="113"/>
      <c r="F91" s="233"/>
      <c r="G91" s="233"/>
    </row>
    <row r="92" spans="1:7" s="85" customFormat="1" ht="18" customHeight="1" hidden="1">
      <c r="A92" s="265" t="s">
        <v>329</v>
      </c>
      <c r="B92" s="147"/>
      <c r="C92" s="115"/>
      <c r="D92" s="115"/>
      <c r="E92" s="113"/>
      <c r="F92" s="84"/>
      <c r="G92" s="84"/>
    </row>
    <row r="93" spans="1:7" s="85" customFormat="1" ht="18.75" hidden="1">
      <c r="A93" s="175"/>
      <c r="B93" s="114"/>
      <c r="C93" s="115"/>
      <c r="D93" s="115"/>
      <c r="E93" s="113"/>
      <c r="F93" s="84"/>
      <c r="G93" s="84"/>
    </row>
    <row r="94" spans="1:7" s="85" customFormat="1" ht="18.75" hidden="1">
      <c r="A94" s="175"/>
      <c r="B94" s="114"/>
      <c r="C94" s="115"/>
      <c r="D94" s="115"/>
      <c r="E94" s="113"/>
      <c r="F94" s="84"/>
      <c r="G94" s="84"/>
    </row>
    <row r="95" spans="1:7" s="85" customFormat="1" ht="18.75" hidden="1">
      <c r="A95" s="175"/>
      <c r="B95" s="114"/>
      <c r="C95" s="115"/>
      <c r="D95" s="115"/>
      <c r="E95" s="113"/>
      <c r="F95" s="84"/>
      <c r="G95" s="84"/>
    </row>
    <row r="96" spans="1:7" s="85" customFormat="1" ht="18" customHeight="1" hidden="1">
      <c r="A96" s="175"/>
      <c r="B96" s="114"/>
      <c r="C96" s="115"/>
      <c r="D96" s="115"/>
      <c r="E96" s="113"/>
      <c r="F96" s="84"/>
      <c r="G96" s="84"/>
    </row>
    <row r="97" spans="1:7" s="85" customFormat="1" ht="18.75" hidden="1">
      <c r="A97" s="175"/>
      <c r="B97" s="114"/>
      <c r="C97" s="115"/>
      <c r="D97" s="115"/>
      <c r="E97" s="113"/>
      <c r="F97" s="84"/>
      <c r="G97" s="84"/>
    </row>
    <row r="98" spans="1:7" s="85" customFormat="1" ht="18" customHeight="1" hidden="1">
      <c r="A98" s="227"/>
      <c r="B98" s="114"/>
      <c r="C98" s="115"/>
      <c r="D98" s="115"/>
      <c r="E98" s="113"/>
      <c r="F98" s="146"/>
      <c r="G98" s="146"/>
    </row>
    <row r="99" spans="1:7" s="85" customFormat="1" ht="18.75" hidden="1">
      <c r="A99" s="175"/>
      <c r="B99" s="114"/>
      <c r="C99" s="115"/>
      <c r="D99" s="115"/>
      <c r="E99" s="113"/>
      <c r="F99" s="84"/>
      <c r="G99" s="84"/>
    </row>
    <row r="100" spans="1:7" s="85" customFormat="1" ht="18" customHeight="1" hidden="1">
      <c r="A100" s="175"/>
      <c r="B100" s="114"/>
      <c r="C100" s="115"/>
      <c r="D100" s="115"/>
      <c r="E100" s="113"/>
      <c r="F100" s="84"/>
      <c r="G100" s="84"/>
    </row>
    <row r="101" spans="1:7" s="85" customFormat="1" ht="18" customHeight="1" hidden="1">
      <c r="A101" s="175"/>
      <c r="B101" s="114"/>
      <c r="C101" s="115"/>
      <c r="D101" s="115"/>
      <c r="E101" s="113"/>
      <c r="F101" s="84"/>
      <c r="G101" s="84"/>
    </row>
    <row r="102" spans="1:7" s="85" customFormat="1" ht="18" customHeight="1" hidden="1">
      <c r="A102" s="175"/>
      <c r="B102" s="114"/>
      <c r="C102" s="115"/>
      <c r="D102" s="115"/>
      <c r="E102" s="113"/>
      <c r="F102" s="84"/>
      <c r="G102" s="84"/>
    </row>
    <row r="103" spans="1:7" s="85" customFormat="1" ht="18" customHeight="1" hidden="1">
      <c r="A103" s="175"/>
      <c r="B103" s="114"/>
      <c r="C103" s="115"/>
      <c r="D103" s="115"/>
      <c r="E103" s="113"/>
      <c r="F103" s="84"/>
      <c r="G103" s="84"/>
    </row>
    <row r="104" spans="1:7" s="85" customFormat="1" ht="18" customHeight="1" hidden="1">
      <c r="A104" s="175"/>
      <c r="B104" s="114"/>
      <c r="C104" s="115"/>
      <c r="D104" s="115"/>
      <c r="E104" s="113"/>
      <c r="F104" s="84"/>
      <c r="G104" s="84"/>
    </row>
    <row r="105" spans="1:7" s="85" customFormat="1" ht="18" customHeight="1" hidden="1">
      <c r="A105" s="175"/>
      <c r="B105" s="114"/>
      <c r="C105" s="181"/>
      <c r="D105" s="181"/>
      <c r="E105" s="142"/>
      <c r="F105" s="84"/>
      <c r="G105" s="84"/>
    </row>
    <row r="106" spans="1:11" s="85" customFormat="1" ht="18" customHeight="1" hidden="1">
      <c r="A106" s="175"/>
      <c r="B106" s="114"/>
      <c r="C106" s="115"/>
      <c r="D106" s="115"/>
      <c r="E106" s="113"/>
      <c r="F106" s="114"/>
      <c r="G106" s="114"/>
      <c r="H106" s="115" t="s">
        <v>37</v>
      </c>
      <c r="I106" s="115" t="s">
        <v>48</v>
      </c>
      <c r="J106" s="115" t="s">
        <v>81</v>
      </c>
      <c r="K106" s="115" t="s">
        <v>132</v>
      </c>
    </row>
    <row r="107" spans="1:7" s="85" customFormat="1" ht="18" customHeight="1" hidden="1">
      <c r="A107" s="175"/>
      <c r="B107" s="114"/>
      <c r="C107" s="115"/>
      <c r="D107" s="115"/>
      <c r="E107" s="113"/>
      <c r="F107" s="84"/>
      <c r="G107" s="84"/>
    </row>
    <row r="108" spans="1:7" s="85" customFormat="1" ht="18.75" hidden="1">
      <c r="A108" s="175"/>
      <c r="B108" s="114"/>
      <c r="C108" s="115"/>
      <c r="D108" s="115"/>
      <c r="E108" s="113"/>
      <c r="F108" s="84"/>
      <c r="G108" s="84"/>
    </row>
    <row r="109" spans="1:7" s="85" customFormat="1" ht="56.25" hidden="1">
      <c r="A109" s="175"/>
      <c r="B109" s="114" t="str">
        <f>'№5'!B124</f>
        <v>ВЦП "Мероприятия в области строительства, архитектуры и градостроительства"</v>
      </c>
      <c r="C109" s="115" t="s">
        <v>442</v>
      </c>
      <c r="D109" s="115"/>
      <c r="E109" s="113">
        <f>E111</f>
        <v>0</v>
      </c>
      <c r="F109" s="84"/>
      <c r="G109" s="84"/>
    </row>
    <row r="110" spans="1:7" s="85" customFormat="1" ht="56.25" hidden="1">
      <c r="A110" s="175"/>
      <c r="B110" s="114" t="s">
        <v>147</v>
      </c>
      <c r="C110" s="115" t="s">
        <v>422</v>
      </c>
      <c r="D110" s="115"/>
      <c r="E110" s="113">
        <f>E111</f>
        <v>0</v>
      </c>
      <c r="F110" s="84"/>
      <c r="G110" s="84"/>
    </row>
    <row r="111" spans="1:7" s="85" customFormat="1" ht="18.75" hidden="1">
      <c r="A111" s="227"/>
      <c r="B111" s="114" t="e">
        <f>B85</f>
        <v>#REF!</v>
      </c>
      <c r="C111" s="115" t="s">
        <v>422</v>
      </c>
      <c r="D111" s="115" t="s">
        <v>205</v>
      </c>
      <c r="E111" s="113">
        <f>'№5'!H126</f>
        <v>0</v>
      </c>
      <c r="F111" s="146"/>
      <c r="G111" s="146"/>
    </row>
    <row r="112" spans="1:7" s="85" customFormat="1" ht="37.5" hidden="1">
      <c r="A112" s="227"/>
      <c r="B112" s="114" t="str">
        <f>'№5'!B127</f>
        <v>ВЦП "Мероприятия в области землеустройства и землепользования"</v>
      </c>
      <c r="C112" s="115" t="s">
        <v>423</v>
      </c>
      <c r="D112" s="115"/>
      <c r="E112" s="113" t="e">
        <f>#REF!</f>
        <v>#REF!</v>
      </c>
      <c r="F112" s="84"/>
      <c r="G112" s="84"/>
    </row>
    <row r="113" spans="1:7" s="85" customFormat="1" ht="18" customHeight="1" hidden="1">
      <c r="A113" s="175"/>
      <c r="B113" s="185"/>
      <c r="C113" s="115"/>
      <c r="D113" s="115"/>
      <c r="E113" s="113"/>
      <c r="F113" s="84"/>
      <c r="G113" s="84"/>
    </row>
    <row r="114" spans="1:7" s="85" customFormat="1" ht="18.75" hidden="1">
      <c r="A114" s="227"/>
      <c r="B114" s="114"/>
      <c r="C114" s="115"/>
      <c r="D114" s="115"/>
      <c r="E114" s="113"/>
      <c r="F114" s="146"/>
      <c r="G114" s="146"/>
    </row>
    <row r="115" spans="1:7" s="85" customFormat="1" ht="83.25" customHeight="1">
      <c r="A115" s="175"/>
      <c r="B115" s="252" t="s">
        <v>607</v>
      </c>
      <c r="C115" s="115" t="s">
        <v>513</v>
      </c>
      <c r="D115" s="115"/>
      <c r="E115" s="113">
        <f>E117+E116</f>
        <v>60000</v>
      </c>
      <c r="F115" s="84"/>
      <c r="G115" s="84"/>
    </row>
    <row r="116" spans="1:7" s="85" customFormat="1" ht="0.75" customHeight="1">
      <c r="A116" s="175"/>
      <c r="B116" s="114" t="s">
        <v>524</v>
      </c>
      <c r="C116" s="115" t="s">
        <v>513</v>
      </c>
      <c r="D116" s="115" t="s">
        <v>0</v>
      </c>
      <c r="E116" s="113">
        <v>0</v>
      </c>
      <c r="F116" s="84"/>
      <c r="G116" s="84"/>
    </row>
    <row r="117" spans="1:7" s="85" customFormat="1" ht="52.5" customHeight="1">
      <c r="A117" s="175"/>
      <c r="B117" s="114" t="s">
        <v>598</v>
      </c>
      <c r="C117" s="115" t="s">
        <v>513</v>
      </c>
      <c r="D117" s="115" t="s">
        <v>255</v>
      </c>
      <c r="E117" s="113">
        <f>'№5'!H111</f>
        <v>60000</v>
      </c>
      <c r="F117" s="84"/>
      <c r="G117" s="84"/>
    </row>
    <row r="118" spans="1:7" s="85" customFormat="1" ht="39" customHeight="1">
      <c r="A118" s="175"/>
      <c r="B118" s="114" t="s">
        <v>546</v>
      </c>
      <c r="C118" s="115" t="s">
        <v>425</v>
      </c>
      <c r="D118" s="115"/>
      <c r="E118" s="113">
        <f>E119</f>
        <v>10000</v>
      </c>
      <c r="F118" s="84"/>
      <c r="G118" s="84"/>
    </row>
    <row r="119" spans="1:11" s="85" customFormat="1" ht="72.75" customHeight="1">
      <c r="A119" s="266"/>
      <c r="B119" s="68" t="s">
        <v>603</v>
      </c>
      <c r="C119" s="115" t="s">
        <v>425</v>
      </c>
      <c r="D119" s="115"/>
      <c r="E119" s="113">
        <f>E121</f>
        <v>10000</v>
      </c>
      <c r="F119" s="237"/>
      <c r="G119" s="237"/>
      <c r="H119" s="222"/>
      <c r="I119" s="222"/>
      <c r="J119" s="222"/>
      <c r="K119" s="222"/>
    </row>
    <row r="120" spans="1:7" s="85" customFormat="1" ht="75" customHeight="1">
      <c r="A120" s="175"/>
      <c r="B120" s="68" t="s">
        <v>603</v>
      </c>
      <c r="C120" s="115" t="s">
        <v>621</v>
      </c>
      <c r="D120" s="115"/>
      <c r="E120" s="113">
        <v>10000</v>
      </c>
      <c r="F120" s="84"/>
      <c r="G120" s="84"/>
    </row>
    <row r="121" spans="1:7" s="85" customFormat="1" ht="37.5" customHeight="1">
      <c r="A121" s="175"/>
      <c r="B121" s="114" t="str">
        <f>'№5'!B136</f>
        <v>Закупка товаров, работ и услуг для государственных (муниципальных)нужд</v>
      </c>
      <c r="C121" s="115" t="s">
        <v>621</v>
      </c>
      <c r="D121" s="115" t="s">
        <v>205</v>
      </c>
      <c r="E121" s="113">
        <f>'№5'!H132</f>
        <v>10000</v>
      </c>
      <c r="F121" s="84"/>
      <c r="G121" s="84"/>
    </row>
    <row r="122" spans="1:7" s="85" customFormat="1" ht="37.5">
      <c r="A122" s="265"/>
      <c r="B122" s="68" t="s">
        <v>220</v>
      </c>
      <c r="C122" s="115" t="s">
        <v>414</v>
      </c>
      <c r="D122" s="115"/>
      <c r="E122" s="113">
        <f>E123</f>
        <v>115200</v>
      </c>
      <c r="F122" s="84"/>
      <c r="G122" s="84"/>
    </row>
    <row r="123" spans="1:7" s="85" customFormat="1" ht="34.5" customHeight="1">
      <c r="A123" s="175"/>
      <c r="B123" s="68" t="s">
        <v>340</v>
      </c>
      <c r="C123" s="115" t="s">
        <v>624</v>
      </c>
      <c r="D123" s="115"/>
      <c r="E123" s="113">
        <f>E129</f>
        <v>115200</v>
      </c>
      <c r="F123" s="84"/>
      <c r="G123" s="84"/>
    </row>
    <row r="124" spans="1:7" s="85" customFormat="1" ht="18" customHeight="1" hidden="1">
      <c r="A124" s="175"/>
      <c r="B124" s="114"/>
      <c r="C124" s="115"/>
      <c r="D124" s="115"/>
      <c r="E124" s="113"/>
      <c r="F124" s="84"/>
      <c r="G124" s="84"/>
    </row>
    <row r="125" spans="1:7" s="85" customFormat="1" ht="18" customHeight="1" hidden="1">
      <c r="A125" s="175"/>
      <c r="B125" s="114"/>
      <c r="C125" s="115"/>
      <c r="D125" s="115"/>
      <c r="E125" s="113"/>
      <c r="F125" s="84"/>
      <c r="G125" s="84"/>
    </row>
    <row r="126" spans="1:7" s="85" customFormat="1" ht="18" customHeight="1" hidden="1">
      <c r="A126" s="175"/>
      <c r="B126" s="114"/>
      <c r="C126" s="115"/>
      <c r="D126" s="115"/>
      <c r="E126" s="113"/>
      <c r="F126" s="84"/>
      <c r="G126" s="84"/>
    </row>
    <row r="127" spans="1:7" s="85" customFormat="1" ht="18.75" hidden="1">
      <c r="A127" s="265" t="s">
        <v>330</v>
      </c>
      <c r="B127" s="147"/>
      <c r="C127" s="115"/>
      <c r="D127" s="115"/>
      <c r="E127" s="113"/>
      <c r="F127" s="84"/>
      <c r="G127" s="84"/>
    </row>
    <row r="128" spans="1:7" s="85" customFormat="1" ht="18.75" hidden="1">
      <c r="A128" s="227"/>
      <c r="B128" s="114"/>
      <c r="C128" s="115"/>
      <c r="D128" s="115"/>
      <c r="E128" s="113"/>
      <c r="F128" s="146"/>
      <c r="G128" s="146"/>
    </row>
    <row r="129" spans="1:7" s="241" customFormat="1" ht="37.5">
      <c r="A129" s="238"/>
      <c r="B129" s="68" t="s">
        <v>401</v>
      </c>
      <c r="C129" s="178" t="s">
        <v>625</v>
      </c>
      <c r="D129" s="239">
        <v>300</v>
      </c>
      <c r="E129" s="143">
        <f>'№5'!H65</f>
        <v>115200</v>
      </c>
      <c r="F129" s="240"/>
      <c r="G129" s="240"/>
    </row>
    <row r="130" spans="1:7" s="241" customFormat="1" ht="54" customHeight="1">
      <c r="A130" s="238"/>
      <c r="B130" s="68" t="s">
        <v>534</v>
      </c>
      <c r="C130" s="69" t="s">
        <v>547</v>
      </c>
      <c r="D130" s="239"/>
      <c r="E130" s="143">
        <f>E131</f>
        <v>270400</v>
      </c>
      <c r="F130" s="240"/>
      <c r="G130" s="240"/>
    </row>
    <row r="131" spans="1:7" s="241" customFormat="1" ht="56.25">
      <c r="A131" s="238"/>
      <c r="B131" s="68" t="s">
        <v>534</v>
      </c>
      <c r="C131" s="69" t="s">
        <v>535</v>
      </c>
      <c r="D131" s="239"/>
      <c r="E131" s="143">
        <f>E132</f>
        <v>270400</v>
      </c>
      <c r="F131" s="240"/>
      <c r="G131" s="240"/>
    </row>
    <row r="132" spans="1:7" s="241" customFormat="1" ht="41.25" customHeight="1">
      <c r="A132" s="238"/>
      <c r="B132" s="68" t="s">
        <v>206</v>
      </c>
      <c r="C132" s="69" t="s">
        <v>535</v>
      </c>
      <c r="D132" s="239">
        <v>200</v>
      </c>
      <c r="E132" s="143">
        <f>'№5'!H68</f>
        <v>270400</v>
      </c>
      <c r="F132" s="240"/>
      <c r="G132" s="240"/>
    </row>
    <row r="133" spans="1:5" ht="56.25">
      <c r="A133" s="238"/>
      <c r="B133" s="114" t="str">
        <f>'№5'!B168</f>
        <v>МП "Молодежная политика, оздоровление, занятость детей и подростков"</v>
      </c>
      <c r="C133" s="178" t="s">
        <v>430</v>
      </c>
      <c r="D133" s="239"/>
      <c r="E133" s="143">
        <f>E134</f>
        <v>50000</v>
      </c>
    </row>
    <row r="134" spans="1:5" ht="37.5">
      <c r="A134" s="238"/>
      <c r="B134" s="114" t="str">
        <f>'№5'!B169</f>
        <v>Мероприятия в области молодежной политики</v>
      </c>
      <c r="C134" s="178" t="s">
        <v>431</v>
      </c>
      <c r="D134" s="239"/>
      <c r="E134" s="143">
        <f>E135+E137</f>
        <v>50000</v>
      </c>
    </row>
    <row r="135" spans="1:5" ht="37.5">
      <c r="A135" s="238"/>
      <c r="B135" s="114" t="str">
        <f>'№5'!B170</f>
        <v>Проведение мероприятий для детей и молодежи</v>
      </c>
      <c r="C135" s="178" t="s">
        <v>665</v>
      </c>
      <c r="D135" s="239"/>
      <c r="E135" s="143">
        <f>E136</f>
        <v>50000</v>
      </c>
    </row>
    <row r="136" spans="1:5" ht="37.5">
      <c r="A136" s="238"/>
      <c r="B136" s="114" t="str">
        <f>B129</f>
        <v>Социальное обеспечение и иные выплаты населению</v>
      </c>
      <c r="C136" s="178" t="s">
        <v>665</v>
      </c>
      <c r="D136" s="239">
        <v>200</v>
      </c>
      <c r="E136" s="143">
        <f>'№5'!H171</f>
        <v>50000</v>
      </c>
    </row>
    <row r="137" spans="1:5" ht="93.75" hidden="1">
      <c r="A137" s="238"/>
      <c r="B137" s="114" t="s">
        <v>119</v>
      </c>
      <c r="C137" s="178" t="s">
        <v>459</v>
      </c>
      <c r="D137" s="239"/>
      <c r="E137" s="143">
        <f>E138</f>
        <v>0</v>
      </c>
    </row>
    <row r="138" spans="1:5" ht="18.75" hidden="1">
      <c r="A138" s="238"/>
      <c r="B138" s="114" t="s">
        <v>396</v>
      </c>
      <c r="C138" s="178" t="s">
        <v>459</v>
      </c>
      <c r="D138" s="239">
        <v>800</v>
      </c>
      <c r="E138" s="143">
        <f>'№5'!H174</f>
        <v>0</v>
      </c>
    </row>
    <row r="139" spans="1:5" ht="37.5">
      <c r="A139" s="238"/>
      <c r="B139" s="114" t="s">
        <v>403</v>
      </c>
      <c r="C139" s="178" t="s">
        <v>437</v>
      </c>
      <c r="D139" s="239"/>
      <c r="E139" s="143">
        <f>E141</f>
        <v>1105969.89</v>
      </c>
    </row>
    <row r="140" spans="1:5" ht="56.25">
      <c r="A140" s="238"/>
      <c r="B140" s="114" t="s">
        <v>463</v>
      </c>
      <c r="C140" s="178" t="s">
        <v>437</v>
      </c>
      <c r="D140" s="239"/>
      <c r="E140" s="143">
        <f>E141</f>
        <v>1105969.89</v>
      </c>
    </row>
    <row r="141" spans="1:5" ht="90" customHeight="1" hidden="1">
      <c r="A141" s="238"/>
      <c r="B141" s="114" t="s">
        <v>398</v>
      </c>
      <c r="C141" s="178" t="s">
        <v>438</v>
      </c>
      <c r="D141" s="239"/>
      <c r="E141" s="143">
        <f>E142</f>
        <v>1105969.89</v>
      </c>
    </row>
    <row r="142" spans="1:5" ht="75.75" customHeight="1">
      <c r="A142" s="238"/>
      <c r="B142" s="114" t="s">
        <v>398</v>
      </c>
      <c r="C142" s="178" t="s">
        <v>622</v>
      </c>
      <c r="D142" s="239"/>
      <c r="E142" s="143">
        <f>'№5'!H197</f>
        <v>1105969.89</v>
      </c>
    </row>
    <row r="143" spans="1:5" ht="37.5">
      <c r="A143" s="238"/>
      <c r="B143" s="114" t="s">
        <v>401</v>
      </c>
      <c r="C143" s="178" t="s">
        <v>622</v>
      </c>
      <c r="D143" s="239">
        <v>300</v>
      </c>
      <c r="E143" s="143">
        <f>E142</f>
        <v>1105969.89</v>
      </c>
    </row>
    <row r="144" spans="1:5" ht="39.75" customHeight="1">
      <c r="A144" s="238"/>
      <c r="B144" s="114" t="s">
        <v>692</v>
      </c>
      <c r="C144" s="178" t="s">
        <v>694</v>
      </c>
      <c r="D144" s="239"/>
      <c r="E144" s="143">
        <f>E145</f>
        <v>1400000</v>
      </c>
    </row>
    <row r="145" spans="1:5" ht="37.5">
      <c r="A145" s="238"/>
      <c r="B145" s="114" t="s">
        <v>692</v>
      </c>
      <c r="C145" s="178" t="s">
        <v>695</v>
      </c>
      <c r="D145" s="239">
        <v>200</v>
      </c>
      <c r="E145" s="143">
        <v>1400000</v>
      </c>
    </row>
    <row r="146" spans="1:5" ht="93.75">
      <c r="A146" s="238"/>
      <c r="B146" s="114" t="str">
        <f>'№5'!B177</f>
        <v>МП "Организация досуга и обеспечение населения услугами учреждений культуры, сохранение, использование и популяризация объектов культурного наследия"</v>
      </c>
      <c r="C146" s="178" t="s">
        <v>432</v>
      </c>
      <c r="D146" s="239"/>
      <c r="E146" s="143">
        <f>E147+E152+E155</f>
        <v>13287100</v>
      </c>
    </row>
    <row r="147" spans="1:5" ht="18.75">
      <c r="A147" s="238"/>
      <c r="B147" s="114" t="str">
        <f>'№5'!B180</f>
        <v>Клубы</v>
      </c>
      <c r="C147" s="178" t="s">
        <v>443</v>
      </c>
      <c r="D147" s="239"/>
      <c r="E147" s="143">
        <f>'№5'!H180</f>
        <v>10332800</v>
      </c>
    </row>
    <row r="148" spans="1:5" ht="54" customHeight="1">
      <c r="A148" s="238"/>
      <c r="B148" s="114" t="str">
        <f>'№5'!B181</f>
        <v>Расходы на обеспечение деятельности (оказание услуг) муниципальных учреждений</v>
      </c>
      <c r="C148" s="178" t="s">
        <v>434</v>
      </c>
      <c r="D148" s="239"/>
      <c r="E148" s="143">
        <f>E149</f>
        <v>9972800</v>
      </c>
    </row>
    <row r="149" spans="1:5" ht="52.5" customHeight="1">
      <c r="A149" s="238"/>
      <c r="B149" s="114" t="str">
        <f>'№5'!B182</f>
        <v>Предоставление субсидий  бюджетным, автономным учреждениям и иным некоммерческим организациям</v>
      </c>
      <c r="C149" s="178" t="s">
        <v>434</v>
      </c>
      <c r="D149" s="239">
        <v>600</v>
      </c>
      <c r="E149" s="143">
        <f>'№5'!H182</f>
        <v>9972800</v>
      </c>
    </row>
    <row r="150" spans="1:5" ht="0.75" customHeight="1" hidden="1">
      <c r="A150" s="238"/>
      <c r="B150" s="114" t="s">
        <v>259</v>
      </c>
      <c r="C150" s="69" t="s">
        <v>666</v>
      </c>
      <c r="D150" s="239"/>
      <c r="E150" s="143">
        <v>0</v>
      </c>
    </row>
    <row r="151" spans="1:5" ht="35.25" customHeight="1" hidden="1">
      <c r="A151" s="238"/>
      <c r="B151" s="114" t="e">
        <f>'№5'!#REF!</f>
        <v>#REF!</v>
      </c>
      <c r="C151" s="69" t="s">
        <v>666</v>
      </c>
      <c r="D151" s="239">
        <v>600</v>
      </c>
      <c r="E151" s="143">
        <v>0</v>
      </c>
    </row>
    <row r="152" spans="1:6" ht="30.75" customHeight="1">
      <c r="A152" s="238"/>
      <c r="B152" s="114" t="str">
        <f>'№5'!B185</f>
        <v>Услуги библиотек</v>
      </c>
      <c r="C152" s="178" t="s">
        <v>435</v>
      </c>
      <c r="D152" s="239"/>
      <c r="E152" s="143">
        <f>E153</f>
        <v>2804300</v>
      </c>
      <c r="F152" s="221">
        <f>E152-2737157</f>
        <v>67143</v>
      </c>
    </row>
    <row r="153" spans="1:5" ht="56.25">
      <c r="A153" s="238"/>
      <c r="B153" s="114" t="str">
        <f>'№5'!B186</f>
        <v>Расходы на обеспечение деятельности (оказание услуг) муниципальных учреждений</v>
      </c>
      <c r="C153" s="178" t="s">
        <v>436</v>
      </c>
      <c r="D153" s="239"/>
      <c r="E153" s="143">
        <f>E154</f>
        <v>2804300</v>
      </c>
    </row>
    <row r="154" spans="1:5" ht="64.5" customHeight="1">
      <c r="A154" s="238"/>
      <c r="B154" s="48" t="s">
        <v>522</v>
      </c>
      <c r="C154" s="178" t="s">
        <v>436</v>
      </c>
      <c r="D154" s="239">
        <v>600</v>
      </c>
      <c r="E154" s="143">
        <f>'№5'!H187</f>
        <v>2804300</v>
      </c>
    </row>
    <row r="155" spans="1:5" ht="35.25" customHeight="1">
      <c r="A155" s="238"/>
      <c r="B155" s="114" t="s">
        <v>317</v>
      </c>
      <c r="C155" s="178" t="s">
        <v>455</v>
      </c>
      <c r="D155" s="239"/>
      <c r="E155" s="143">
        <f>E156</f>
        <v>150000</v>
      </c>
    </row>
    <row r="156" spans="1:5" ht="35.25" customHeight="1">
      <c r="A156" s="238"/>
      <c r="B156" s="114" t="s">
        <v>317</v>
      </c>
      <c r="C156" s="178" t="s">
        <v>626</v>
      </c>
      <c r="D156" s="239"/>
      <c r="E156" s="143">
        <f>E157</f>
        <v>150000</v>
      </c>
    </row>
    <row r="157" spans="1:5" ht="54.75" customHeight="1">
      <c r="A157" s="238"/>
      <c r="B157" s="114" t="str">
        <f>'№5'!B192</f>
        <v>Предоставление субсидий  бюджетным, автономным учреждениям и иным некоммерческим организациям</v>
      </c>
      <c r="C157" s="178" t="s">
        <v>626</v>
      </c>
      <c r="D157" s="239">
        <v>600</v>
      </c>
      <c r="E157" s="143">
        <f>'№5'!H191</f>
        <v>150000</v>
      </c>
    </row>
    <row r="158" spans="1:5" ht="18.75" customHeight="1">
      <c r="A158" s="238"/>
      <c r="B158" s="114" t="str">
        <f>'№5'!B204</f>
        <v>МП "Развитие физической культуры и спорта"</v>
      </c>
      <c r="C158" s="178" t="s">
        <v>439</v>
      </c>
      <c r="D158" s="239"/>
      <c r="E158" s="143">
        <f>E160</f>
        <v>100000</v>
      </c>
    </row>
    <row r="159" spans="1:5" ht="35.25" customHeight="1">
      <c r="A159" s="238"/>
      <c r="B159" s="114" t="s">
        <v>549</v>
      </c>
      <c r="C159" s="178" t="s">
        <v>548</v>
      </c>
      <c r="D159" s="239"/>
      <c r="E159" s="143">
        <f>E160</f>
        <v>100000</v>
      </c>
    </row>
    <row r="160" spans="1:5" ht="33" customHeight="1">
      <c r="A160" s="238"/>
      <c r="B160" s="114" t="str">
        <f>'№5'!B206</f>
        <v>Мероприятия в области спорта и физической культуры</v>
      </c>
      <c r="C160" s="178" t="s">
        <v>461</v>
      </c>
      <c r="D160" s="239"/>
      <c r="E160" s="143">
        <f>E161</f>
        <v>100000</v>
      </c>
    </row>
    <row r="161" spans="1:5" ht="53.25" customHeight="1">
      <c r="A161" s="238"/>
      <c r="B161" s="114" t="str">
        <f>'№5'!B207</f>
        <v>Закупка товаров, работ и услуг для обеспечения государственных (муниципальных)нужд</v>
      </c>
      <c r="C161" s="178" t="s">
        <v>461</v>
      </c>
      <c r="D161" s="239">
        <v>200</v>
      </c>
      <c r="E161" s="143">
        <f>'№5'!H207</f>
        <v>100000</v>
      </c>
    </row>
    <row r="162" spans="1:5" ht="93.75">
      <c r="A162" s="238"/>
      <c r="B162" s="242" t="str">
        <f>'№5'!B115</f>
        <v>ВЦП "Дорожная деятельность в отношении автомобильных дорог общего пользования местного значения муниципального образования Белореченский район"</v>
      </c>
      <c r="C162" s="178" t="s">
        <v>419</v>
      </c>
      <c r="D162" s="239"/>
      <c r="E162" s="152">
        <f>E163</f>
        <v>3300833.54</v>
      </c>
    </row>
    <row r="163" spans="1:5" ht="131.25">
      <c r="A163" s="238"/>
      <c r="B163" s="243" t="str">
        <f>'№5'!B116</f>
        <v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v>
      </c>
      <c r="C163" s="244" t="s">
        <v>420</v>
      </c>
      <c r="D163" s="151"/>
      <c r="E163" s="152">
        <f>E164+E165</f>
        <v>3300833.54</v>
      </c>
    </row>
    <row r="164" spans="1:5" ht="21.75" customHeight="1">
      <c r="A164" s="238"/>
      <c r="B164" s="242" t="str">
        <f>'№5'!B117</f>
        <v>Закупка товаров, работ и услуг для государственных (муниципальных)нужд</v>
      </c>
      <c r="C164" s="244" t="s">
        <v>420</v>
      </c>
      <c r="D164" s="151">
        <v>200</v>
      </c>
      <c r="E164" s="152">
        <f>'№5'!H117</f>
        <v>2701255.09</v>
      </c>
    </row>
    <row r="165" spans="1:5" ht="79.5" customHeight="1">
      <c r="A165" s="238"/>
      <c r="B165" s="119" t="s">
        <v>499</v>
      </c>
      <c r="C165" s="244" t="s">
        <v>420</v>
      </c>
      <c r="D165" s="307">
        <v>400</v>
      </c>
      <c r="E165" s="152">
        <v>599578.45</v>
      </c>
    </row>
    <row r="166" spans="1:5" ht="56.25">
      <c r="A166" s="238"/>
      <c r="B166" s="119" t="s">
        <v>499</v>
      </c>
      <c r="C166" s="244" t="s">
        <v>426</v>
      </c>
      <c r="D166" s="151"/>
      <c r="E166" s="152">
        <f>E167+E170</f>
        <v>3027943</v>
      </c>
    </row>
    <row r="167" spans="1:5" ht="37.5">
      <c r="A167" s="238"/>
      <c r="B167" s="245" t="str">
        <f>'№5'!B143</f>
        <v>Капитальные вложения в области газификации</v>
      </c>
      <c r="C167" s="244" t="s">
        <v>474</v>
      </c>
      <c r="D167" s="151"/>
      <c r="E167" s="152">
        <f>E168</f>
        <v>3027943</v>
      </c>
    </row>
    <row r="168" spans="1:5" ht="53.25" customHeight="1">
      <c r="A168" s="238"/>
      <c r="B168" s="119" t="s">
        <v>499</v>
      </c>
      <c r="C168" s="244" t="s">
        <v>474</v>
      </c>
      <c r="D168" s="151">
        <v>400</v>
      </c>
      <c r="E168" s="152">
        <f>'№5'!H144</f>
        <v>3027943</v>
      </c>
    </row>
    <row r="169" spans="1:5" ht="16.5" customHeight="1" hidden="1">
      <c r="A169" s="238"/>
      <c r="B169" s="119"/>
      <c r="C169" s="69" t="s">
        <v>533</v>
      </c>
      <c r="D169" s="151">
        <v>200</v>
      </c>
      <c r="E169" s="152">
        <v>0</v>
      </c>
    </row>
    <row r="170" spans="1:5" ht="37.5" customHeight="1" hidden="1">
      <c r="A170" s="238"/>
      <c r="B170" s="68" t="s">
        <v>639</v>
      </c>
      <c r="C170" s="69" t="s">
        <v>640</v>
      </c>
      <c r="D170" s="290"/>
      <c r="E170" s="152">
        <f>E171</f>
        <v>0</v>
      </c>
    </row>
    <row r="171" spans="1:5" ht="51.75" customHeight="1" hidden="1">
      <c r="A171" s="238"/>
      <c r="B171" s="119" t="s">
        <v>499</v>
      </c>
      <c r="C171" s="69" t="s">
        <v>640</v>
      </c>
      <c r="D171" s="290">
        <v>400</v>
      </c>
      <c r="E171" s="152">
        <v>0</v>
      </c>
    </row>
    <row r="172" spans="1:5" ht="18.75">
      <c r="A172" s="238"/>
      <c r="B172" s="242" t="str">
        <f>'№5'!B147</f>
        <v>Благоустройство территории</v>
      </c>
      <c r="C172" s="244" t="s">
        <v>427</v>
      </c>
      <c r="D172" s="151"/>
      <c r="E172" s="152">
        <f>E173+E178+E176+E180</f>
        <v>6766604.77</v>
      </c>
    </row>
    <row r="173" spans="1:5" ht="37.5">
      <c r="A173" s="238"/>
      <c r="B173" s="242" t="str">
        <f>'№5'!B148</f>
        <v>Оплата за уличное освещение и его техническое облуживание</v>
      </c>
      <c r="C173" s="244" t="s">
        <v>428</v>
      </c>
      <c r="D173" s="151"/>
      <c r="E173" s="152">
        <f>E174</f>
        <v>3000000</v>
      </c>
    </row>
    <row r="174" spans="1:5" ht="49.5" customHeight="1">
      <c r="A174" s="238"/>
      <c r="B174" s="242" t="str">
        <f>'№5'!B149</f>
        <v>Закупка товаров,работ и услуг для государственных и (муниципальных) нужд</v>
      </c>
      <c r="C174" s="244" t="s">
        <v>428</v>
      </c>
      <c r="D174" s="151">
        <v>200</v>
      </c>
      <c r="E174" s="152">
        <f>'№5'!H149</f>
        <v>3000000</v>
      </c>
    </row>
    <row r="175" spans="1:5" ht="18" customHeight="1" hidden="1">
      <c r="A175" s="238"/>
      <c r="B175" s="242" t="e">
        <f>'№5'!#REF!</f>
        <v>#REF!</v>
      </c>
      <c r="C175" s="244" t="s">
        <v>428</v>
      </c>
      <c r="D175" s="151">
        <v>800</v>
      </c>
      <c r="E175" s="152" t="e">
        <f>'№5'!#REF!</f>
        <v>#REF!</v>
      </c>
    </row>
    <row r="176" spans="1:5" ht="37.5" customHeight="1">
      <c r="A176" s="238"/>
      <c r="B176" s="242" t="str">
        <f>'№5'!B150</f>
        <v>Организация и содержание мест захоронения</v>
      </c>
      <c r="C176" s="244" t="s">
        <v>449</v>
      </c>
      <c r="D176" s="151"/>
      <c r="E176" s="152">
        <f>E177</f>
        <v>100000</v>
      </c>
    </row>
    <row r="177" spans="1:5" ht="54.75" customHeight="1">
      <c r="A177" s="238"/>
      <c r="B177" s="242" t="str">
        <f>B174</f>
        <v>Закупка товаров,работ и услуг для государственных и (муниципальных) нужд</v>
      </c>
      <c r="C177" s="244" t="s">
        <v>449</v>
      </c>
      <c r="D177" s="151">
        <v>200</v>
      </c>
      <c r="E177" s="152">
        <f>'№5'!H150</f>
        <v>100000</v>
      </c>
    </row>
    <row r="178" spans="1:5" ht="53.25" customHeight="1">
      <c r="A178" s="238"/>
      <c r="B178" s="242" t="str">
        <f>'№5'!B152</f>
        <v>Прочие мероприятия по благоустройству городских округов и поселений</v>
      </c>
      <c r="C178" s="244" t="s">
        <v>429</v>
      </c>
      <c r="D178" s="151"/>
      <c r="E178" s="152">
        <f>E179</f>
        <v>3616604.77</v>
      </c>
    </row>
    <row r="179" spans="1:5" ht="52.5" customHeight="1">
      <c r="A179" s="238"/>
      <c r="B179" s="242" t="str">
        <f>'№5'!B153</f>
        <v>Закупка товаров,работ и услуг для государственных и (муниципальных) нужд</v>
      </c>
      <c r="C179" s="244" t="s">
        <v>429</v>
      </c>
      <c r="D179" s="151">
        <v>200</v>
      </c>
      <c r="E179" s="152">
        <f>'№5'!H153</f>
        <v>3616604.77</v>
      </c>
    </row>
    <row r="180" spans="1:5" ht="18.75">
      <c r="A180" s="238"/>
      <c r="B180" s="242" t="str">
        <f>'№5'!B154</f>
        <v>Озеленение</v>
      </c>
      <c r="C180" s="244" t="s">
        <v>448</v>
      </c>
      <c r="D180" s="151"/>
      <c r="E180" s="152">
        <f>E181</f>
        <v>50000</v>
      </c>
    </row>
    <row r="181" spans="1:5" ht="56.25">
      <c r="A181" s="238"/>
      <c r="B181" s="242" t="str">
        <f>B179</f>
        <v>Закупка товаров,работ и услуг для государственных и (муниципальных) нужд</v>
      </c>
      <c r="C181" s="244" t="s">
        <v>448</v>
      </c>
      <c r="D181" s="151">
        <v>200</v>
      </c>
      <c r="E181" s="152">
        <f>'№5'!H155</f>
        <v>50000</v>
      </c>
    </row>
    <row r="182" spans="1:5" ht="3.75" customHeight="1">
      <c r="A182" s="238"/>
      <c r="B182" s="242" t="s">
        <v>217</v>
      </c>
      <c r="C182" s="244" t="s">
        <v>451</v>
      </c>
      <c r="D182" s="151"/>
      <c r="E182" s="170" t="e">
        <f>E183+#REF!</f>
        <v>#REF!</v>
      </c>
    </row>
    <row r="183" spans="1:5" ht="2.25" customHeight="1">
      <c r="A183" s="238"/>
      <c r="B183" s="242" t="e">
        <f>'№5'!#REF!</f>
        <v>#REF!</v>
      </c>
      <c r="C183" s="244" t="s">
        <v>460</v>
      </c>
      <c r="D183" s="151"/>
      <c r="E183" s="170" t="e">
        <f>E184</f>
        <v>#REF!</v>
      </c>
    </row>
    <row r="184" spans="1:5" ht="4.5" customHeight="1">
      <c r="A184" s="238"/>
      <c r="B184" s="242" t="e">
        <f>'№5'!#REF!</f>
        <v>#REF!</v>
      </c>
      <c r="C184" s="244" t="s">
        <v>460</v>
      </c>
      <c r="D184" s="151">
        <v>500</v>
      </c>
      <c r="E184" s="170" t="e">
        <f>'№5'!#REF!+'№5'!H78</f>
        <v>#REF!</v>
      </c>
    </row>
    <row r="185" spans="1:5" ht="51" customHeight="1">
      <c r="A185" s="238"/>
      <c r="B185" s="68" t="s">
        <v>737</v>
      </c>
      <c r="C185" s="244" t="s">
        <v>735</v>
      </c>
      <c r="D185" s="310"/>
      <c r="E185" s="170">
        <f>E186</f>
        <v>2140379.24</v>
      </c>
    </row>
    <row r="186" spans="1:5" ht="54" customHeight="1">
      <c r="A186" s="238"/>
      <c r="B186" s="309" t="str">
        <f>B181</f>
        <v>Закупка товаров,работ и услуг для государственных и (муниципальных) нужд</v>
      </c>
      <c r="C186" s="244" t="s">
        <v>735</v>
      </c>
      <c r="D186" s="310">
        <v>200</v>
      </c>
      <c r="E186" s="170">
        <f>'№5'!H157</f>
        <v>2140379.24</v>
      </c>
    </row>
    <row r="187" spans="1:5" ht="54" customHeight="1">
      <c r="A187" s="238"/>
      <c r="B187" s="68" t="s">
        <v>737</v>
      </c>
      <c r="C187" s="244" t="s">
        <v>736</v>
      </c>
      <c r="D187" s="310"/>
      <c r="E187" s="170">
        <f>E188</f>
        <v>704342.1</v>
      </c>
    </row>
    <row r="188" spans="1:5" ht="54.75" customHeight="1">
      <c r="A188" s="238"/>
      <c r="B188" s="309" t="str">
        <f>B186</f>
        <v>Закупка товаров,работ и услуг для государственных и (муниципальных) нужд</v>
      </c>
      <c r="C188" s="244" t="s">
        <v>736</v>
      </c>
      <c r="D188" s="310">
        <v>200</v>
      </c>
      <c r="E188" s="170">
        <f>'№5'!H159</f>
        <v>704342.1</v>
      </c>
    </row>
    <row r="189" spans="1:5" ht="52.5" customHeight="1">
      <c r="A189" s="238"/>
      <c r="B189" s="242" t="s">
        <v>217</v>
      </c>
      <c r="C189" s="244" t="s">
        <v>451</v>
      </c>
      <c r="D189" s="151"/>
      <c r="E189" s="170">
        <f>E190+E194+E199+E202</f>
        <v>1468258</v>
      </c>
    </row>
    <row r="190" spans="1:5" ht="59.25" customHeight="1">
      <c r="A190" s="238"/>
      <c r="B190" s="242" t="s">
        <v>469</v>
      </c>
      <c r="C190" s="244" t="s">
        <v>468</v>
      </c>
      <c r="D190" s="151"/>
      <c r="E190" s="170">
        <f>E191</f>
        <v>388958</v>
      </c>
    </row>
    <row r="191" spans="1:5" ht="63" customHeight="1">
      <c r="A191" s="238"/>
      <c r="B191" s="312" t="s">
        <v>312</v>
      </c>
      <c r="C191" s="244" t="s">
        <v>468</v>
      </c>
      <c r="D191" s="151">
        <v>500</v>
      </c>
      <c r="E191" s="170">
        <f>'№5'!H75</f>
        <v>388958</v>
      </c>
    </row>
    <row r="192" spans="1:5" ht="3" customHeight="1">
      <c r="A192" s="238"/>
      <c r="B192" s="242" t="s">
        <v>405</v>
      </c>
      <c r="C192" s="244" t="s">
        <v>452</v>
      </c>
      <c r="D192" s="151"/>
      <c r="E192" s="170">
        <f>E193</f>
        <v>0</v>
      </c>
    </row>
    <row r="193" spans="1:5" ht="38.25" customHeight="1" hidden="1">
      <c r="A193" s="238"/>
      <c r="B193" s="242" t="s">
        <v>312</v>
      </c>
      <c r="C193" s="244" t="s">
        <v>452</v>
      </c>
      <c r="D193" s="151">
        <v>500</v>
      </c>
      <c r="E193" s="170">
        <v>0</v>
      </c>
    </row>
    <row r="194" spans="1:5" ht="75.75" customHeight="1">
      <c r="A194" s="238"/>
      <c r="B194" s="68" t="s">
        <v>572</v>
      </c>
      <c r="C194" s="244" t="s">
        <v>520</v>
      </c>
      <c r="D194" s="151"/>
      <c r="E194" s="152">
        <f>E195</f>
        <v>200000</v>
      </c>
    </row>
    <row r="195" spans="1:5" ht="36" customHeight="1">
      <c r="A195" s="238"/>
      <c r="B195" s="68" t="s">
        <v>206</v>
      </c>
      <c r="C195" s="244" t="s">
        <v>520</v>
      </c>
      <c r="D195" s="151">
        <v>200</v>
      </c>
      <c r="E195" s="152">
        <v>200000</v>
      </c>
    </row>
    <row r="196" spans="1:5" ht="3" customHeight="1">
      <c r="A196" s="238"/>
      <c r="B196" s="289" t="s">
        <v>644</v>
      </c>
      <c r="C196" s="244" t="s">
        <v>645</v>
      </c>
      <c r="D196" s="291"/>
      <c r="E196" s="152">
        <v>0</v>
      </c>
    </row>
    <row r="197" spans="1:5" ht="30" customHeight="1" hidden="1">
      <c r="A197" s="238"/>
      <c r="B197" s="68" t="s">
        <v>206</v>
      </c>
      <c r="C197" s="244" t="s">
        <v>645</v>
      </c>
      <c r="D197" s="291">
        <v>200</v>
      </c>
      <c r="E197" s="152">
        <v>0</v>
      </c>
    </row>
    <row r="198" spans="1:5" ht="93.75" hidden="1">
      <c r="A198" s="238"/>
      <c r="B198" s="242" t="s">
        <v>345</v>
      </c>
      <c r="C198" s="244" t="s">
        <v>452</v>
      </c>
      <c r="D198" s="151"/>
      <c r="E198" s="152">
        <v>5700</v>
      </c>
    </row>
    <row r="199" spans="1:5" ht="37.5">
      <c r="A199" s="238"/>
      <c r="B199" s="242" t="s">
        <v>741</v>
      </c>
      <c r="C199" s="244" t="s">
        <v>452</v>
      </c>
      <c r="D199" s="151"/>
      <c r="E199" s="152">
        <v>27000</v>
      </c>
    </row>
    <row r="200" spans="1:5" ht="30" customHeight="1">
      <c r="A200" s="238"/>
      <c r="B200" s="242" t="s">
        <v>312</v>
      </c>
      <c r="C200" s="244" t="s">
        <v>452</v>
      </c>
      <c r="D200" s="151">
        <v>500</v>
      </c>
      <c r="E200" s="152">
        <v>27000</v>
      </c>
    </row>
    <row r="201" spans="1:5" ht="0.75" customHeight="1">
      <c r="A201" s="238"/>
      <c r="B201" s="305" t="str">
        <f>'№5'!B54</f>
        <v>Другие непрограммные направления деятельности органов местного самоуправления</v>
      </c>
      <c r="C201" s="244" t="s">
        <v>444</v>
      </c>
      <c r="D201" s="306">
        <v>800</v>
      </c>
      <c r="E201" s="152">
        <v>0</v>
      </c>
    </row>
    <row r="202" spans="1:5" ht="96.75" customHeight="1">
      <c r="A202" s="238"/>
      <c r="B202" s="316" t="s">
        <v>155</v>
      </c>
      <c r="C202" s="244" t="s">
        <v>750</v>
      </c>
      <c r="D202" s="313"/>
      <c r="E202" s="152">
        <v>852300</v>
      </c>
    </row>
    <row r="203" spans="1:5" ht="49.5" customHeight="1">
      <c r="A203" s="238"/>
      <c r="B203" s="68" t="s">
        <v>206</v>
      </c>
      <c r="C203" s="244" t="s">
        <v>750</v>
      </c>
      <c r="D203" s="313">
        <v>200</v>
      </c>
      <c r="E203" s="152">
        <v>852300</v>
      </c>
    </row>
    <row r="204" spans="1:5" ht="33" customHeight="1">
      <c r="A204" s="238"/>
      <c r="B204" s="242" t="s">
        <v>218</v>
      </c>
      <c r="C204" s="244" t="s">
        <v>445</v>
      </c>
      <c r="D204" s="151"/>
      <c r="E204" s="152">
        <f>E205</f>
        <v>50000</v>
      </c>
    </row>
    <row r="205" spans="1:5" ht="18" customHeight="1">
      <c r="A205" s="238"/>
      <c r="B205" s="242" t="s">
        <v>219</v>
      </c>
      <c r="C205" s="244" t="s">
        <v>446</v>
      </c>
      <c r="D205" s="151"/>
      <c r="E205" s="152">
        <f>E206+E207</f>
        <v>50000</v>
      </c>
    </row>
    <row r="206" spans="1:5" ht="19.5" customHeight="1">
      <c r="A206" s="238"/>
      <c r="B206" s="242" t="str">
        <f>'№5'!B57</f>
        <v>Иные бюджетные ассигнования</v>
      </c>
      <c r="C206" s="244" t="s">
        <v>446</v>
      </c>
      <c r="D206" s="151">
        <v>800</v>
      </c>
      <c r="E206" s="152">
        <f>'№5'!H57</f>
        <v>50000</v>
      </c>
    </row>
    <row r="207" spans="1:5" ht="1.5" customHeight="1">
      <c r="A207" s="238"/>
      <c r="B207" s="68" t="s">
        <v>401</v>
      </c>
      <c r="C207" s="244" t="s">
        <v>446</v>
      </c>
      <c r="D207" s="151">
        <v>300</v>
      </c>
      <c r="E207" s="152">
        <v>0</v>
      </c>
    </row>
    <row r="208" spans="1:5" ht="52.5" customHeight="1">
      <c r="A208" s="238"/>
      <c r="B208" s="119" t="s">
        <v>518</v>
      </c>
      <c r="C208" s="244" t="s">
        <v>478</v>
      </c>
      <c r="D208" s="151"/>
      <c r="E208" s="152">
        <f>E210+E212</f>
        <v>200000</v>
      </c>
    </row>
    <row r="209" spans="1:5" ht="37.5" customHeight="1">
      <c r="A209" s="238"/>
      <c r="B209" s="68" t="s">
        <v>147</v>
      </c>
      <c r="C209" s="244" t="s">
        <v>476</v>
      </c>
      <c r="D209" s="151"/>
      <c r="E209" s="152">
        <f>E210</f>
        <v>200000</v>
      </c>
    </row>
    <row r="210" spans="1:5" ht="39.75" customHeight="1">
      <c r="A210" s="238"/>
      <c r="B210" s="68" t="s">
        <v>147</v>
      </c>
      <c r="C210" s="244" t="s">
        <v>498</v>
      </c>
      <c r="D210" s="151"/>
      <c r="E210" s="152">
        <f>E211</f>
        <v>200000</v>
      </c>
    </row>
    <row r="211" spans="1:5" ht="41.25" customHeight="1">
      <c r="A211" s="238"/>
      <c r="B211" s="242" t="str">
        <f>B212</f>
        <v>Закупка товаров, работ и услуг для государственных (муниципальных)нужд</v>
      </c>
      <c r="C211" s="244" t="s">
        <v>498</v>
      </c>
      <c r="D211" s="151">
        <v>200</v>
      </c>
      <c r="E211" s="152">
        <v>200000</v>
      </c>
    </row>
    <row r="212" spans="1:5" ht="1.5" customHeight="1">
      <c r="A212" s="238"/>
      <c r="B212" s="242" t="str">
        <f>'№5'!B136</f>
        <v>Закупка товаров, работ и услуг для государственных (муниципальных)нужд</v>
      </c>
      <c r="C212" s="244" t="s">
        <v>479</v>
      </c>
      <c r="D212" s="151">
        <v>200</v>
      </c>
      <c r="E212" s="152"/>
    </row>
    <row r="213" spans="1:7" s="85" customFormat="1" ht="45.75" customHeight="1" hidden="1">
      <c r="A213" s="175"/>
      <c r="B213" s="68" t="s">
        <v>217</v>
      </c>
      <c r="C213" s="69" t="s">
        <v>451</v>
      </c>
      <c r="D213" s="115"/>
      <c r="E213" s="113" t="e">
        <f>E214+E262</f>
        <v>#REF!</v>
      </c>
      <c r="F213" s="84"/>
      <c r="G213" s="84"/>
    </row>
    <row r="214" spans="1:7" s="85" customFormat="1" ht="39" customHeight="1" hidden="1">
      <c r="A214" s="175"/>
      <c r="B214" s="68" t="s">
        <v>529</v>
      </c>
      <c r="C214" s="69" t="s">
        <v>530</v>
      </c>
      <c r="D214" s="115"/>
      <c r="E214" s="113" t="e">
        <f>E216</f>
        <v>#REF!</v>
      </c>
      <c r="F214" s="84"/>
      <c r="G214" s="84"/>
    </row>
    <row r="215" spans="1:7" s="85" customFormat="1" ht="23.25" customHeight="1" hidden="1">
      <c r="A215" s="175"/>
      <c r="B215" s="68" t="s">
        <v>531</v>
      </c>
      <c r="C215" s="69" t="s">
        <v>532</v>
      </c>
      <c r="D215" s="115"/>
      <c r="E215" s="113" t="e">
        <f>E216</f>
        <v>#REF!</v>
      </c>
      <c r="F215" s="84"/>
      <c r="G215" s="84"/>
    </row>
    <row r="216" spans="1:5" ht="21" customHeight="1" hidden="1">
      <c r="A216" s="238"/>
      <c r="B216" s="68" t="s">
        <v>206</v>
      </c>
      <c r="C216" s="69" t="s">
        <v>532</v>
      </c>
      <c r="D216" s="69" t="s">
        <v>205</v>
      </c>
      <c r="E216" s="152" t="e">
        <f>'№5'!#REF!</f>
        <v>#REF!</v>
      </c>
    </row>
    <row r="217" spans="1:5" ht="59.25" customHeight="1">
      <c r="A217" s="246" t="s">
        <v>745</v>
      </c>
      <c r="B217" s="256"/>
      <c r="C217" s="244"/>
      <c r="D217" s="151"/>
      <c r="E217" s="151"/>
    </row>
    <row r="218" spans="1:5" ht="18.75">
      <c r="A218" s="79" t="s">
        <v>744</v>
      </c>
      <c r="B218" s="256"/>
      <c r="C218" s="244"/>
      <c r="D218" s="151"/>
      <c r="E218" s="151"/>
    </row>
    <row r="219" spans="1:5" ht="18.75">
      <c r="A219" s="79" t="s">
        <v>111</v>
      </c>
      <c r="B219" s="256"/>
      <c r="C219" s="244"/>
      <c r="D219" s="151"/>
      <c r="E219" s="153" t="s">
        <v>721</v>
      </c>
    </row>
    <row r="220" spans="2:5" ht="18.75">
      <c r="B220" s="247"/>
      <c r="C220" s="244"/>
      <c r="D220" s="151"/>
      <c r="E220" s="151"/>
    </row>
    <row r="221" spans="2:5" ht="18.75">
      <c r="B221" s="247"/>
      <c r="C221" s="244"/>
      <c r="D221" s="151"/>
      <c r="E221" s="151"/>
    </row>
    <row r="222" spans="2:5" ht="18.75">
      <c r="B222" s="247"/>
      <c r="C222" s="244"/>
      <c r="D222" s="151"/>
      <c r="E222" s="151"/>
    </row>
    <row r="223" spans="2:5" ht="18.75">
      <c r="B223" s="247"/>
      <c r="C223" s="244"/>
      <c r="D223" s="151"/>
      <c r="E223" s="151"/>
    </row>
    <row r="224" spans="2:5" ht="18.75">
      <c r="B224" s="247"/>
      <c r="C224" s="244"/>
      <c r="D224" s="151"/>
      <c r="E224" s="151"/>
    </row>
    <row r="225" spans="2:5" ht="18.75">
      <c r="B225" s="247"/>
      <c r="C225" s="244"/>
      <c r="D225" s="151"/>
      <c r="E225" s="151"/>
    </row>
    <row r="226" spans="2:5" ht="18.75">
      <c r="B226" s="247"/>
      <c r="C226" s="244"/>
      <c r="D226" s="151"/>
      <c r="E226" s="151"/>
    </row>
    <row r="227" spans="2:5" ht="18.75">
      <c r="B227" s="247"/>
      <c r="C227" s="244"/>
      <c r="D227" s="151"/>
      <c r="E227" s="151"/>
    </row>
    <row r="228" spans="2:5" ht="18.75">
      <c r="B228" s="247"/>
      <c r="C228" s="244"/>
      <c r="D228" s="151"/>
      <c r="E228" s="151"/>
    </row>
    <row r="229" spans="2:5" ht="18.75">
      <c r="B229" s="247"/>
      <c r="C229" s="244"/>
      <c r="D229" s="151"/>
      <c r="E229" s="151"/>
    </row>
    <row r="230" spans="2:5" ht="18.75">
      <c r="B230" s="247"/>
      <c r="C230" s="244"/>
      <c r="D230" s="151"/>
      <c r="E230" s="151"/>
    </row>
    <row r="231" spans="2:5" ht="18.75">
      <c r="B231" s="247"/>
      <c r="C231" s="244"/>
      <c r="D231" s="151"/>
      <c r="E231" s="151"/>
    </row>
    <row r="232" spans="2:5" ht="18.75">
      <c r="B232" s="247"/>
      <c r="C232" s="244"/>
      <c r="D232" s="151"/>
      <c r="E232" s="151"/>
    </row>
    <row r="233" spans="2:5" ht="18.75">
      <c r="B233" s="247"/>
      <c r="C233" s="244"/>
      <c r="D233" s="151"/>
      <c r="E233" s="151"/>
    </row>
    <row r="234" spans="2:5" ht="18.75">
      <c r="B234" s="247"/>
      <c r="C234" s="244"/>
      <c r="D234" s="151"/>
      <c r="E234" s="151"/>
    </row>
    <row r="235" spans="2:5" ht="18.75">
      <c r="B235" s="247"/>
      <c r="C235" s="244"/>
      <c r="D235" s="151"/>
      <c r="E235" s="151"/>
    </row>
    <row r="236" spans="2:5" ht="18.75">
      <c r="B236" s="247"/>
      <c r="C236" s="244"/>
      <c r="D236" s="151"/>
      <c r="E236" s="151"/>
    </row>
    <row r="237" spans="2:5" ht="18.75">
      <c r="B237" s="247"/>
      <c r="C237" s="244"/>
      <c r="D237" s="151"/>
      <c r="E237" s="151"/>
    </row>
    <row r="238" spans="2:5" ht="18.75">
      <c r="B238" s="247"/>
      <c r="C238" s="244"/>
      <c r="D238" s="151"/>
      <c r="E238" s="151"/>
    </row>
    <row r="239" spans="2:5" ht="18.75">
      <c r="B239" s="247"/>
      <c r="C239" s="244"/>
      <c r="D239" s="151"/>
      <c r="E239" s="151"/>
    </row>
    <row r="240" spans="2:5" ht="18.75">
      <c r="B240" s="247"/>
      <c r="C240" s="244"/>
      <c r="D240" s="151"/>
      <c r="E240" s="151"/>
    </row>
    <row r="241" spans="2:5" ht="18.75">
      <c r="B241" s="247"/>
      <c r="C241" s="244"/>
      <c r="D241" s="151"/>
      <c r="E241" s="151"/>
    </row>
    <row r="242" spans="2:5" ht="18.75">
      <c r="B242" s="247"/>
      <c r="C242" s="244"/>
      <c r="D242" s="151"/>
      <c r="E242" s="151"/>
    </row>
    <row r="243" spans="2:5" ht="18.75">
      <c r="B243" s="247"/>
      <c r="C243" s="244"/>
      <c r="D243" s="151"/>
      <c r="E243" s="151"/>
    </row>
    <row r="244" spans="2:5" ht="18.75">
      <c r="B244" s="247"/>
      <c r="C244" s="244"/>
      <c r="D244" s="151"/>
      <c r="E244" s="151"/>
    </row>
    <row r="245" spans="2:5" ht="18.75">
      <c r="B245" s="247"/>
      <c r="C245" s="244"/>
      <c r="D245" s="151"/>
      <c r="E245" s="151"/>
    </row>
    <row r="246" spans="2:5" ht="18.75">
      <c r="B246" s="247"/>
      <c r="C246" s="244"/>
      <c r="D246" s="151"/>
      <c r="E246" s="151"/>
    </row>
    <row r="247" spans="2:5" ht="18.75">
      <c r="B247" s="247"/>
      <c r="C247" s="244"/>
      <c r="D247" s="151"/>
      <c r="E247" s="151"/>
    </row>
    <row r="248" spans="2:5" ht="18.75">
      <c r="B248" s="247"/>
      <c r="C248" s="244"/>
      <c r="D248" s="151"/>
      <c r="E248" s="151"/>
    </row>
    <row r="249" spans="2:5" ht="18.75">
      <c r="B249" s="247"/>
      <c r="C249" s="244"/>
      <c r="D249" s="151"/>
      <c r="E249" s="151"/>
    </row>
    <row r="250" spans="2:5" ht="18.75">
      <c r="B250" s="247"/>
      <c r="C250" s="244"/>
      <c r="D250" s="151"/>
      <c r="E250" s="151"/>
    </row>
    <row r="251" spans="2:5" ht="18.75">
      <c r="B251" s="247"/>
      <c r="C251" s="244"/>
      <c r="D251" s="151"/>
      <c r="E251" s="151"/>
    </row>
    <row r="252" spans="2:5" ht="18.75">
      <c r="B252" s="247"/>
      <c r="C252" s="244"/>
      <c r="D252" s="151"/>
      <c r="E252" s="151"/>
    </row>
    <row r="253" spans="2:5" ht="18.75">
      <c r="B253" s="247"/>
      <c r="C253" s="244"/>
      <c r="D253" s="151"/>
      <c r="E253" s="151"/>
    </row>
    <row r="254" spans="2:5" ht="18.75">
      <c r="B254" s="247"/>
      <c r="C254" s="244"/>
      <c r="D254" s="151"/>
      <c r="E254" s="151"/>
    </row>
    <row r="255" spans="2:5" ht="18.75">
      <c r="B255" s="247"/>
      <c r="C255" s="244"/>
      <c r="D255" s="151"/>
      <c r="E255" s="151"/>
    </row>
    <row r="256" spans="2:5" ht="18.75">
      <c r="B256" s="247"/>
      <c r="C256" s="244"/>
      <c r="D256" s="151"/>
      <c r="E256" s="151"/>
    </row>
    <row r="257" spans="2:5" ht="18.75">
      <c r="B257" s="247"/>
      <c r="C257" s="244"/>
      <c r="D257" s="151"/>
      <c r="E257" s="151"/>
    </row>
    <row r="258" spans="2:5" ht="18.75">
      <c r="B258" s="247"/>
      <c r="C258" s="244"/>
      <c r="D258" s="151"/>
      <c r="E258" s="151"/>
    </row>
    <row r="259" spans="2:5" ht="18.75">
      <c r="B259" s="247"/>
      <c r="C259" s="244"/>
      <c r="D259" s="151"/>
      <c r="E259" s="151"/>
    </row>
    <row r="260" spans="2:5" ht="18.75">
      <c r="B260" s="247"/>
      <c r="C260" s="244"/>
      <c r="D260" s="151"/>
      <c r="E260" s="151"/>
    </row>
    <row r="261" spans="2:5" ht="18.75">
      <c r="B261" s="247"/>
      <c r="C261" s="244"/>
      <c r="D261" s="151"/>
      <c r="E261" s="151"/>
    </row>
    <row r="262" spans="2:5" ht="18.75">
      <c r="B262" s="247"/>
      <c r="C262" s="244"/>
      <c r="D262" s="151"/>
      <c r="E262" s="151"/>
    </row>
    <row r="263" spans="2:5" ht="18.75">
      <c r="B263" s="247"/>
      <c r="C263" s="244"/>
      <c r="D263" s="151"/>
      <c r="E263" s="151"/>
    </row>
    <row r="264" spans="2:5" ht="18.75">
      <c r="B264" s="247"/>
      <c r="C264" s="244"/>
      <c r="D264" s="151"/>
      <c r="E264" s="151"/>
    </row>
    <row r="265" spans="2:5" ht="18.75">
      <c r="B265" s="247"/>
      <c r="C265" s="244"/>
      <c r="D265" s="151"/>
      <c r="E265" s="151"/>
    </row>
    <row r="266" spans="2:5" ht="18.75">
      <c r="B266" s="247"/>
      <c r="C266" s="244"/>
      <c r="D266" s="151"/>
      <c r="E266" s="151"/>
    </row>
    <row r="267" spans="2:5" ht="18.75">
      <c r="B267" s="247"/>
      <c r="C267" s="244"/>
      <c r="D267" s="151"/>
      <c r="E267" s="151"/>
    </row>
    <row r="268" spans="2:5" ht="18.75">
      <c r="B268" s="247"/>
      <c r="C268" s="244"/>
      <c r="D268" s="151"/>
      <c r="E268" s="151"/>
    </row>
    <row r="269" spans="2:5" ht="18.75">
      <c r="B269" s="247"/>
      <c r="C269" s="244"/>
      <c r="D269" s="151"/>
      <c r="E269" s="151"/>
    </row>
    <row r="270" spans="2:5" ht="18.75">
      <c r="B270" s="247"/>
      <c r="C270" s="244"/>
      <c r="D270" s="151"/>
      <c r="E270" s="151"/>
    </row>
    <row r="271" spans="2:5" ht="18.75">
      <c r="B271" s="247"/>
      <c r="C271" s="244"/>
      <c r="D271" s="151"/>
      <c r="E271" s="151"/>
    </row>
    <row r="272" spans="2:5" ht="18.75">
      <c r="B272" s="247"/>
      <c r="C272" s="244"/>
      <c r="D272" s="151"/>
      <c r="E272" s="151"/>
    </row>
    <row r="273" spans="2:5" ht="18.75">
      <c r="B273" s="247"/>
      <c r="C273" s="244"/>
      <c r="D273" s="151"/>
      <c r="E273" s="151"/>
    </row>
    <row r="274" spans="2:5" ht="18.75">
      <c r="B274" s="247"/>
      <c r="C274" s="244"/>
      <c r="D274" s="151"/>
      <c r="E274" s="151"/>
    </row>
    <row r="275" spans="2:5" ht="18.75">
      <c r="B275" s="247"/>
      <c r="C275" s="244"/>
      <c r="D275" s="151"/>
      <c r="E275" s="151"/>
    </row>
    <row r="276" spans="2:5" ht="18.75">
      <c r="B276" s="247"/>
      <c r="C276" s="244"/>
      <c r="D276" s="151"/>
      <c r="E276" s="151"/>
    </row>
    <row r="277" spans="2:5" ht="18.75">
      <c r="B277" s="247"/>
      <c r="C277" s="244"/>
      <c r="D277" s="151"/>
      <c r="E277" s="151"/>
    </row>
    <row r="278" spans="2:5" ht="18.75">
      <c r="B278" s="247"/>
      <c r="C278" s="244"/>
      <c r="D278" s="151"/>
      <c r="E278" s="151"/>
    </row>
    <row r="279" spans="2:5" ht="18.75">
      <c r="B279" s="247"/>
      <c r="C279" s="244"/>
      <c r="D279" s="151"/>
      <c r="E279" s="151"/>
    </row>
    <row r="280" spans="2:5" ht="18.75">
      <c r="B280" s="247"/>
      <c r="C280" s="244"/>
      <c r="D280" s="151"/>
      <c r="E280" s="151"/>
    </row>
    <row r="281" spans="2:5" ht="18.75">
      <c r="B281" s="247"/>
      <c r="C281" s="244"/>
      <c r="D281" s="151"/>
      <c r="E281" s="151"/>
    </row>
    <row r="282" spans="2:5" ht="18.75">
      <c r="B282" s="247"/>
      <c r="C282" s="244"/>
      <c r="D282" s="151"/>
      <c r="E282" s="151"/>
    </row>
    <row r="283" spans="2:5" ht="18.75">
      <c r="B283" s="247"/>
      <c r="C283" s="244"/>
      <c r="D283" s="151"/>
      <c r="E283" s="151"/>
    </row>
    <row r="284" spans="2:5" ht="18.75">
      <c r="B284" s="247"/>
      <c r="C284" s="244"/>
      <c r="D284" s="151"/>
      <c r="E284" s="151"/>
    </row>
    <row r="285" spans="2:5" ht="18.75">
      <c r="B285" s="247"/>
      <c r="C285" s="244"/>
      <c r="D285" s="151"/>
      <c r="E285" s="151"/>
    </row>
    <row r="286" spans="2:5" ht="18.75">
      <c r="B286" s="247"/>
      <c r="C286" s="244"/>
      <c r="D286" s="151"/>
      <c r="E286" s="151"/>
    </row>
    <row r="287" spans="2:5" ht="18.75">
      <c r="B287" s="247"/>
      <c r="C287" s="244"/>
      <c r="D287" s="151"/>
      <c r="E287" s="151"/>
    </row>
    <row r="288" spans="2:5" ht="18.75">
      <c r="B288" s="247"/>
      <c r="C288" s="244"/>
      <c r="D288" s="151"/>
      <c r="E288" s="151"/>
    </row>
    <row r="289" spans="2:5" ht="18.75">
      <c r="B289" s="247"/>
      <c r="C289" s="244"/>
      <c r="D289" s="151"/>
      <c r="E289" s="151"/>
    </row>
    <row r="290" spans="2:5" ht="18.75">
      <c r="B290" s="247"/>
      <c r="C290" s="244"/>
      <c r="D290" s="151"/>
      <c r="E290" s="151"/>
    </row>
    <row r="291" spans="2:5" ht="18.75">
      <c r="B291" s="247"/>
      <c r="C291" s="244"/>
      <c r="D291" s="151"/>
      <c r="E291" s="151"/>
    </row>
    <row r="292" spans="2:5" ht="18.75">
      <c r="B292" s="247"/>
      <c r="C292" s="244"/>
      <c r="D292" s="151"/>
      <c r="E292" s="151"/>
    </row>
    <row r="293" spans="2:5" ht="18.75">
      <c r="B293" s="247"/>
      <c r="C293" s="244"/>
      <c r="D293" s="151"/>
      <c r="E293" s="151"/>
    </row>
    <row r="294" spans="2:5" ht="18.75">
      <c r="B294" s="247"/>
      <c r="C294" s="244"/>
      <c r="D294" s="151"/>
      <c r="E294" s="151"/>
    </row>
    <row r="295" spans="2:5" ht="18.75">
      <c r="B295" s="247"/>
      <c r="C295" s="244"/>
      <c r="D295" s="151"/>
      <c r="E295" s="151"/>
    </row>
    <row r="296" spans="2:5" ht="18.75">
      <c r="B296" s="247"/>
      <c r="C296" s="244"/>
      <c r="D296" s="151"/>
      <c r="E296" s="151"/>
    </row>
  </sheetData>
  <sheetProtection/>
  <mergeCells count="4">
    <mergeCell ref="C1:E1"/>
    <mergeCell ref="C2:E2"/>
    <mergeCell ref="B4:E4"/>
    <mergeCell ref="C3:E3"/>
  </mergeCells>
  <printOptions/>
  <pageMargins left="0.984251968503937" right="0.5905511811023623" top="0.7086614173228347" bottom="0.7874015748031497" header="0.31496062992125984" footer="0.31496062992125984"/>
  <pageSetup fitToHeight="6" fitToWidth="1" horizontalDpi="600" verticalDpi="600" orientation="portrait" paperSize="9" scale="76" r:id="rId1"/>
  <headerFooter differentFirst="1">
    <oddHeader>&amp;C&amp;P</oddHeader>
    <firstHeader>&amp;C&amp;P</firstHeader>
  </headerFooter>
  <rowBreaks count="3" manualBreakCount="3">
    <brk id="49" max="4" man="1"/>
    <brk id="174" max="4" man="1"/>
    <brk id="17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0"/>
  <sheetViews>
    <sheetView view="pageLayout" zoomScaleSheetLayoutView="100" workbookViewId="0" topLeftCell="A13">
      <selection activeCell="H184" sqref="H184"/>
    </sheetView>
  </sheetViews>
  <sheetFormatPr defaultColWidth="9.140625" defaultRowHeight="12.75"/>
  <cols>
    <col min="1" max="1" width="3.28125" style="29" customWidth="1"/>
    <col min="2" max="2" width="53.421875" style="30" customWidth="1"/>
    <col min="3" max="3" width="5.57421875" style="30" customWidth="1"/>
    <col min="4" max="4" width="4.00390625" style="33" customWidth="1"/>
    <col min="5" max="5" width="3.28125" style="37" customWidth="1"/>
    <col min="6" max="6" width="17.28125" style="86" customWidth="1"/>
    <col min="7" max="7" width="4.8515625" style="37" customWidth="1"/>
    <col min="8" max="8" width="18.00390625" style="85" customWidth="1"/>
    <col min="9" max="9" width="18.28125" style="38" customWidth="1"/>
    <col min="10" max="10" width="13.140625" style="38" bestFit="1" customWidth="1"/>
    <col min="11" max="11" width="9.7109375" style="31" bestFit="1" customWidth="1"/>
    <col min="12" max="16384" width="9.140625" style="31" customWidth="1"/>
  </cols>
  <sheetData>
    <row r="1" spans="3:8" ht="24.75" customHeight="1">
      <c r="C1" s="359" t="s">
        <v>670</v>
      </c>
      <c r="D1" s="360"/>
      <c r="E1" s="360"/>
      <c r="F1" s="360"/>
      <c r="G1" s="360"/>
      <c r="H1" s="360"/>
    </row>
    <row r="2" spans="3:8" ht="18.75">
      <c r="C2" s="359" t="s">
        <v>719</v>
      </c>
      <c r="D2" s="360"/>
      <c r="E2" s="360"/>
      <c r="F2" s="360"/>
      <c r="G2" s="360"/>
      <c r="H2" s="360"/>
    </row>
    <row r="3" spans="3:8" ht="18.75">
      <c r="C3" s="360" t="s">
        <v>495</v>
      </c>
      <c r="D3" s="360"/>
      <c r="E3" s="360"/>
      <c r="F3" s="360"/>
      <c r="G3" s="360"/>
      <c r="H3" s="360"/>
    </row>
    <row r="4" spans="3:8" ht="18.75">
      <c r="C4" s="360" t="s">
        <v>167</v>
      </c>
      <c r="D4" s="360"/>
      <c r="E4" s="360"/>
      <c r="F4" s="360"/>
      <c r="G4" s="360"/>
      <c r="H4" s="360"/>
    </row>
    <row r="5" spans="3:8" ht="15" customHeight="1">
      <c r="C5" s="361" t="s">
        <v>723</v>
      </c>
      <c r="D5" s="361"/>
      <c r="E5" s="361"/>
      <c r="F5" s="361"/>
      <c r="G5" s="361"/>
      <c r="H5" s="361"/>
    </row>
    <row r="6" spans="3:8" ht="15" customHeight="1">
      <c r="C6" s="359" t="s">
        <v>594</v>
      </c>
      <c r="D6" s="360"/>
      <c r="E6" s="360"/>
      <c r="F6" s="360"/>
      <c r="G6" s="360"/>
      <c r="H6" s="360"/>
    </row>
    <row r="7" spans="3:8" ht="15" customHeight="1">
      <c r="C7" s="360" t="s">
        <v>495</v>
      </c>
      <c r="D7" s="360"/>
      <c r="E7" s="360"/>
      <c r="F7" s="360"/>
      <c r="G7" s="360"/>
      <c r="H7" s="360"/>
    </row>
    <row r="8" spans="3:8" ht="15" customHeight="1">
      <c r="C8" s="360" t="s">
        <v>167</v>
      </c>
      <c r="D8" s="360"/>
      <c r="E8" s="360"/>
      <c r="F8" s="360"/>
      <c r="G8" s="360"/>
      <c r="H8" s="360"/>
    </row>
    <row r="9" spans="3:8" ht="15" customHeight="1">
      <c r="C9" s="361" t="s">
        <v>761</v>
      </c>
      <c r="D9" s="361"/>
      <c r="E9" s="361"/>
      <c r="F9" s="361"/>
      <c r="G9" s="361"/>
      <c r="H9" s="361"/>
    </row>
    <row r="10" spans="1:10" s="32" customFormat="1" ht="114.75" customHeight="1">
      <c r="A10" s="63"/>
      <c r="B10" s="354" t="s">
        <v>699</v>
      </c>
      <c r="C10" s="354"/>
      <c r="D10" s="354"/>
      <c r="E10" s="354"/>
      <c r="F10" s="354"/>
      <c r="G10" s="354"/>
      <c r="H10" s="354"/>
      <c r="I10" s="38"/>
      <c r="J10" s="38"/>
    </row>
    <row r="11" spans="2:8" ht="19.5" customHeight="1">
      <c r="B11" s="33"/>
      <c r="C11" s="33"/>
      <c r="D11" s="37"/>
      <c r="G11" s="30"/>
      <c r="H11" s="85" t="s">
        <v>29</v>
      </c>
    </row>
    <row r="12" spans="1:10" s="34" customFormat="1" ht="37.5" customHeight="1">
      <c r="A12" s="350" t="s">
        <v>73</v>
      </c>
      <c r="B12" s="352" t="s">
        <v>74</v>
      </c>
      <c r="C12" s="87"/>
      <c r="D12" s="352" t="s">
        <v>31</v>
      </c>
      <c r="E12" s="352"/>
      <c r="F12" s="352"/>
      <c r="G12" s="352"/>
      <c r="H12" s="353" t="s">
        <v>8</v>
      </c>
      <c r="I12" s="41"/>
      <c r="J12" s="41"/>
    </row>
    <row r="13" spans="1:10" s="34" customFormat="1" ht="78.75">
      <c r="A13" s="351"/>
      <c r="B13" s="352"/>
      <c r="C13" s="89" t="s">
        <v>75</v>
      </c>
      <c r="D13" s="89" t="s">
        <v>32</v>
      </c>
      <c r="E13" s="89" t="s">
        <v>76</v>
      </c>
      <c r="F13" s="90" t="s">
        <v>33</v>
      </c>
      <c r="G13" s="90" t="s">
        <v>77</v>
      </c>
      <c r="H13" s="353"/>
      <c r="I13" s="41" t="s">
        <v>402</v>
      </c>
      <c r="J13" s="41" t="s">
        <v>664</v>
      </c>
    </row>
    <row r="14" spans="1:10" s="34" customFormat="1" ht="17.25" customHeight="1">
      <c r="A14" s="64">
        <v>1</v>
      </c>
      <c r="B14" s="87">
        <v>2</v>
      </c>
      <c r="C14" s="87">
        <v>3</v>
      </c>
      <c r="D14" s="87">
        <v>4</v>
      </c>
      <c r="E14" s="87">
        <v>5</v>
      </c>
      <c r="F14" s="91" t="s">
        <v>35</v>
      </c>
      <c r="G14" s="91" t="s">
        <v>78</v>
      </c>
      <c r="H14" s="197">
        <v>8</v>
      </c>
      <c r="I14" s="41"/>
      <c r="J14" s="41"/>
    </row>
    <row r="15" spans="1:10" s="34" customFormat="1" ht="17.25" customHeight="1">
      <c r="A15" s="71"/>
      <c r="B15" s="92"/>
      <c r="C15" s="92"/>
      <c r="D15" s="92"/>
      <c r="E15" s="92"/>
      <c r="F15" s="93"/>
      <c r="G15" s="93"/>
      <c r="H15" s="149"/>
      <c r="I15" s="41"/>
      <c r="J15" s="41"/>
    </row>
    <row r="16" spans="1:12" s="35" customFormat="1" ht="19.5" customHeight="1">
      <c r="A16" s="65"/>
      <c r="B16" s="107" t="s">
        <v>79</v>
      </c>
      <c r="C16" s="107"/>
      <c r="D16" s="107"/>
      <c r="E16" s="107"/>
      <c r="F16" s="108"/>
      <c r="G16" s="108"/>
      <c r="H16" s="142">
        <f>H31+H18</f>
        <v>43443408.54</v>
      </c>
      <c r="I16" s="168">
        <f>24779600-H16</f>
        <v>-18663808.54</v>
      </c>
      <c r="J16" s="39"/>
      <c r="K16" s="173"/>
      <c r="L16" s="173"/>
    </row>
    <row r="17" spans="1:10" s="35" customFormat="1" ht="19.5" customHeight="1" hidden="1">
      <c r="A17" s="65"/>
      <c r="B17" s="125"/>
      <c r="C17" s="125"/>
      <c r="D17" s="125"/>
      <c r="E17" s="125"/>
      <c r="F17" s="126"/>
      <c r="G17" s="126"/>
      <c r="H17" s="154"/>
      <c r="I17" s="39"/>
      <c r="J17" s="39"/>
    </row>
    <row r="18" spans="1:10" s="35" customFormat="1" ht="37.5">
      <c r="A18" s="136">
        <v>1</v>
      </c>
      <c r="B18" s="106" t="s">
        <v>496</v>
      </c>
      <c r="C18" s="107">
        <v>991</v>
      </c>
      <c r="D18" s="107"/>
      <c r="E18" s="107"/>
      <c r="F18" s="108"/>
      <c r="G18" s="108"/>
      <c r="H18" s="142">
        <f>H19</f>
        <v>6000</v>
      </c>
      <c r="I18" s="39"/>
      <c r="J18" s="39"/>
    </row>
    <row r="19" spans="1:10" s="35" customFormat="1" ht="93.75">
      <c r="A19" s="136"/>
      <c r="B19" s="68" t="s">
        <v>404</v>
      </c>
      <c r="C19" s="68">
        <v>991</v>
      </c>
      <c r="D19" s="69" t="s">
        <v>37</v>
      </c>
      <c r="E19" s="69" t="s">
        <v>149</v>
      </c>
      <c r="F19" s="69"/>
      <c r="G19" s="69"/>
      <c r="H19" s="113">
        <f>H20</f>
        <v>6000</v>
      </c>
      <c r="I19" s="39"/>
      <c r="J19" s="39"/>
    </row>
    <row r="20" spans="1:10" s="35" customFormat="1" ht="59.25" customHeight="1">
      <c r="A20" s="65" t="s">
        <v>335</v>
      </c>
      <c r="B20" s="68" t="s">
        <v>217</v>
      </c>
      <c r="C20" s="68">
        <v>991</v>
      </c>
      <c r="D20" s="69" t="s">
        <v>37</v>
      </c>
      <c r="E20" s="69" t="s">
        <v>149</v>
      </c>
      <c r="F20" s="69" t="s">
        <v>748</v>
      </c>
      <c r="G20" s="69"/>
      <c r="H20" s="113">
        <f>H21</f>
        <v>6000</v>
      </c>
      <c r="I20" s="39"/>
      <c r="J20" s="39"/>
    </row>
    <row r="21" spans="1:10" s="35" customFormat="1" ht="33.75" customHeight="1">
      <c r="A21" s="65"/>
      <c r="B21" s="68" t="s">
        <v>405</v>
      </c>
      <c r="C21" s="68">
        <v>991</v>
      </c>
      <c r="D21" s="69" t="s">
        <v>37</v>
      </c>
      <c r="E21" s="69" t="s">
        <v>149</v>
      </c>
      <c r="F21" s="69" t="s">
        <v>749</v>
      </c>
      <c r="G21" s="69"/>
      <c r="H21" s="113">
        <v>6000</v>
      </c>
      <c r="I21" s="39"/>
      <c r="J21" s="39"/>
    </row>
    <row r="22" spans="1:10" s="35" customFormat="1" ht="37.5" hidden="1">
      <c r="A22" s="65"/>
      <c r="B22" s="68" t="s">
        <v>405</v>
      </c>
      <c r="C22" s="68">
        <v>992</v>
      </c>
      <c r="D22" s="69" t="s">
        <v>37</v>
      </c>
      <c r="E22" s="69" t="s">
        <v>149</v>
      </c>
      <c r="F22" s="69" t="s">
        <v>452</v>
      </c>
      <c r="G22" s="69" t="s">
        <v>311</v>
      </c>
      <c r="H22" s="113">
        <v>27000</v>
      </c>
      <c r="I22" s="39"/>
      <c r="J22" s="39"/>
    </row>
    <row r="23" spans="1:10" s="35" customFormat="1" ht="33.75" customHeight="1">
      <c r="A23" s="65"/>
      <c r="B23" s="68" t="s">
        <v>312</v>
      </c>
      <c r="C23" s="68">
        <v>991</v>
      </c>
      <c r="D23" s="69" t="s">
        <v>37</v>
      </c>
      <c r="E23" s="69" t="s">
        <v>149</v>
      </c>
      <c r="F23" s="69" t="s">
        <v>452</v>
      </c>
      <c r="G23" s="69" t="s">
        <v>311</v>
      </c>
      <c r="H23" s="113">
        <v>6000</v>
      </c>
      <c r="I23" s="39"/>
      <c r="J23" s="39"/>
    </row>
    <row r="24" spans="1:10" s="35" customFormat="1" ht="36.75" customHeight="1" hidden="1">
      <c r="A24" s="65"/>
      <c r="B24" s="68" t="s">
        <v>197</v>
      </c>
      <c r="C24" s="68">
        <v>991</v>
      </c>
      <c r="D24" s="69" t="s">
        <v>37</v>
      </c>
      <c r="E24" s="69" t="s">
        <v>52</v>
      </c>
      <c r="F24" s="69" t="s">
        <v>444</v>
      </c>
      <c r="G24" s="69"/>
      <c r="H24" s="113">
        <f>H25+H26</f>
        <v>0</v>
      </c>
      <c r="I24" s="39">
        <f>H24+H33+H38-H45</f>
        <v>7879300</v>
      </c>
      <c r="J24" s="39">
        <v>5661000</v>
      </c>
    </row>
    <row r="25" spans="1:10" s="35" customFormat="1" ht="20.25" customHeight="1" hidden="1">
      <c r="A25" s="65"/>
      <c r="B25" s="120" t="s">
        <v>206</v>
      </c>
      <c r="C25" s="68">
        <v>991</v>
      </c>
      <c r="D25" s="69" t="s">
        <v>37</v>
      </c>
      <c r="E25" s="69" t="s">
        <v>52</v>
      </c>
      <c r="F25" s="69" t="s">
        <v>444</v>
      </c>
      <c r="G25" s="69" t="s">
        <v>205</v>
      </c>
      <c r="H25" s="113">
        <v>0</v>
      </c>
      <c r="I25" s="39"/>
      <c r="J25" s="39"/>
    </row>
    <row r="26" spans="1:10" s="35" customFormat="1" ht="15.75" customHeight="1" hidden="1">
      <c r="A26" s="65"/>
      <c r="B26" s="120" t="s">
        <v>208</v>
      </c>
      <c r="C26" s="68">
        <v>991</v>
      </c>
      <c r="D26" s="69" t="s">
        <v>37</v>
      </c>
      <c r="E26" s="69" t="s">
        <v>52</v>
      </c>
      <c r="F26" s="69" t="s">
        <v>444</v>
      </c>
      <c r="G26" s="69" t="s">
        <v>207</v>
      </c>
      <c r="H26" s="113">
        <v>0</v>
      </c>
      <c r="I26" s="39"/>
      <c r="J26" s="39"/>
    </row>
    <row r="27" spans="1:10" s="35" customFormat="1" ht="91.5" customHeight="1" hidden="1">
      <c r="A27" s="65"/>
      <c r="B27" s="120" t="s">
        <v>404</v>
      </c>
      <c r="C27" s="68">
        <v>991</v>
      </c>
      <c r="D27" s="69" t="s">
        <v>37</v>
      </c>
      <c r="E27" s="69" t="s">
        <v>149</v>
      </c>
      <c r="F27" s="69"/>
      <c r="G27" s="69"/>
      <c r="H27" s="113">
        <f>H28</f>
        <v>0</v>
      </c>
      <c r="I27" s="39"/>
      <c r="J27" s="39"/>
    </row>
    <row r="28" spans="1:10" s="35" customFormat="1" ht="55.5" customHeight="1" hidden="1">
      <c r="A28" s="65"/>
      <c r="B28" s="120" t="s">
        <v>217</v>
      </c>
      <c r="C28" s="68">
        <v>991</v>
      </c>
      <c r="D28" s="69" t="s">
        <v>37</v>
      </c>
      <c r="E28" s="69" t="s">
        <v>149</v>
      </c>
      <c r="F28" s="69" t="s">
        <v>451</v>
      </c>
      <c r="G28" s="69"/>
      <c r="H28" s="113">
        <f>H29</f>
        <v>0</v>
      </c>
      <c r="I28" s="39"/>
      <c r="J28" s="39"/>
    </row>
    <row r="29" spans="1:10" s="35" customFormat="1" ht="36" customHeight="1" hidden="1">
      <c r="A29" s="65"/>
      <c r="B29" s="120" t="s">
        <v>405</v>
      </c>
      <c r="C29" s="68">
        <v>991</v>
      </c>
      <c r="D29" s="69" t="s">
        <v>37</v>
      </c>
      <c r="E29" s="69" t="s">
        <v>149</v>
      </c>
      <c r="F29" s="69" t="s">
        <v>452</v>
      </c>
      <c r="G29" s="69"/>
      <c r="H29" s="113">
        <f>H30</f>
        <v>0</v>
      </c>
      <c r="I29" s="39"/>
      <c r="J29" s="39"/>
    </row>
    <row r="30" spans="1:10" s="35" customFormat="1" ht="35.25" customHeight="1" hidden="1">
      <c r="A30" s="65"/>
      <c r="B30" s="120" t="s">
        <v>405</v>
      </c>
      <c r="C30" s="68">
        <v>991</v>
      </c>
      <c r="D30" s="69" t="s">
        <v>37</v>
      </c>
      <c r="E30" s="69" t="s">
        <v>149</v>
      </c>
      <c r="F30" s="69" t="s">
        <v>452</v>
      </c>
      <c r="G30" s="69" t="s">
        <v>311</v>
      </c>
      <c r="H30" s="113">
        <v>0</v>
      </c>
      <c r="I30" s="39"/>
      <c r="J30" s="39"/>
    </row>
    <row r="31" spans="1:10" s="36" customFormat="1" ht="37.5">
      <c r="A31" s="136">
        <v>2</v>
      </c>
      <c r="B31" s="106" t="s">
        <v>497</v>
      </c>
      <c r="C31" s="106">
        <v>992</v>
      </c>
      <c r="D31" s="107"/>
      <c r="E31" s="107"/>
      <c r="F31" s="108"/>
      <c r="G31" s="108"/>
      <c r="H31" s="142">
        <f>H32+H79+H88+H113+H137+H160+H175+H193+H202</f>
        <v>43437408.54</v>
      </c>
      <c r="I31" s="39">
        <f>I24-J24</f>
        <v>2218300</v>
      </c>
      <c r="J31" s="39"/>
    </row>
    <row r="32" spans="1:10" s="37" customFormat="1" ht="27.75" customHeight="1">
      <c r="A32" s="66"/>
      <c r="B32" s="106" t="s">
        <v>36</v>
      </c>
      <c r="C32" s="106">
        <v>992</v>
      </c>
      <c r="D32" s="108" t="s">
        <v>37</v>
      </c>
      <c r="E32" s="110" t="s">
        <v>1</v>
      </c>
      <c r="F32" s="111"/>
      <c r="G32" s="112"/>
      <c r="H32" s="142">
        <f>H33+H38+H48+H58+H53</f>
        <v>10578658</v>
      </c>
      <c r="I32" s="40">
        <f>H33+H38-3800+1000</f>
        <v>7880300</v>
      </c>
      <c r="J32" s="40"/>
    </row>
    <row r="33" spans="1:10" s="37" customFormat="1" ht="56.25">
      <c r="A33" s="73"/>
      <c r="B33" s="68" t="s">
        <v>38</v>
      </c>
      <c r="C33" s="68">
        <v>992</v>
      </c>
      <c r="D33" s="69" t="s">
        <v>37</v>
      </c>
      <c r="E33" s="69" t="s">
        <v>39</v>
      </c>
      <c r="F33" s="69"/>
      <c r="G33" s="69"/>
      <c r="H33" s="113">
        <f>H34</f>
        <v>1061752</v>
      </c>
      <c r="I33" s="74"/>
      <c r="J33" s="74"/>
    </row>
    <row r="34" spans="1:10" s="85" customFormat="1" ht="37.5">
      <c r="A34" s="83"/>
      <c r="B34" s="114" t="s">
        <v>681</v>
      </c>
      <c r="C34" s="114">
        <v>992</v>
      </c>
      <c r="D34" s="115" t="s">
        <v>37</v>
      </c>
      <c r="E34" s="115" t="s">
        <v>39</v>
      </c>
      <c r="F34" s="115" t="s">
        <v>407</v>
      </c>
      <c r="G34" s="115"/>
      <c r="H34" s="113">
        <f>H35</f>
        <v>1061752</v>
      </c>
      <c r="I34" s="84"/>
      <c r="J34" s="84"/>
    </row>
    <row r="35" spans="1:10" s="37" customFormat="1" ht="37.5">
      <c r="A35" s="67"/>
      <c r="B35" s="68" t="s">
        <v>337</v>
      </c>
      <c r="C35" s="68">
        <v>992</v>
      </c>
      <c r="D35" s="69" t="s">
        <v>37</v>
      </c>
      <c r="E35" s="69" t="s">
        <v>39</v>
      </c>
      <c r="F35" s="69" t="s">
        <v>408</v>
      </c>
      <c r="G35" s="69"/>
      <c r="H35" s="113">
        <f>H36</f>
        <v>1061752</v>
      </c>
      <c r="I35" s="40"/>
      <c r="J35" s="40"/>
    </row>
    <row r="36" spans="1:10" s="37" customFormat="1" ht="38.25" customHeight="1">
      <c r="A36" s="67"/>
      <c r="B36" s="120" t="s">
        <v>197</v>
      </c>
      <c r="C36" s="68">
        <v>922</v>
      </c>
      <c r="D36" s="69" t="s">
        <v>37</v>
      </c>
      <c r="E36" s="69" t="s">
        <v>39</v>
      </c>
      <c r="F36" s="69" t="s">
        <v>409</v>
      </c>
      <c r="G36" s="69"/>
      <c r="H36" s="113">
        <f>H37</f>
        <v>1061752</v>
      </c>
      <c r="I36" s="42"/>
      <c r="J36" s="40"/>
    </row>
    <row r="37" spans="1:10" s="37" customFormat="1" ht="112.5">
      <c r="A37" s="67"/>
      <c r="B37" s="120" t="s">
        <v>471</v>
      </c>
      <c r="C37" s="68">
        <v>922</v>
      </c>
      <c r="D37" s="69" t="s">
        <v>37</v>
      </c>
      <c r="E37" s="69" t="s">
        <v>39</v>
      </c>
      <c r="F37" s="69" t="s">
        <v>409</v>
      </c>
      <c r="G37" s="69" t="s">
        <v>198</v>
      </c>
      <c r="H37" s="113">
        <v>1061752</v>
      </c>
      <c r="I37" s="42">
        <v>720407</v>
      </c>
      <c r="J37" s="40"/>
    </row>
    <row r="38" spans="1:11" s="37" customFormat="1" ht="93.75">
      <c r="A38" s="73"/>
      <c r="B38" s="68" t="s">
        <v>192</v>
      </c>
      <c r="C38" s="68">
        <v>992</v>
      </c>
      <c r="D38" s="69" t="s">
        <v>37</v>
      </c>
      <c r="E38" s="69" t="s">
        <v>40</v>
      </c>
      <c r="F38" s="69"/>
      <c r="G38" s="69"/>
      <c r="H38" s="113">
        <f>H39</f>
        <v>6821348</v>
      </c>
      <c r="I38" s="74"/>
      <c r="J38" s="74"/>
      <c r="K38" s="82"/>
    </row>
    <row r="39" spans="1:10" s="85" customFormat="1" ht="37.5">
      <c r="A39" s="83"/>
      <c r="B39" s="114" t="s">
        <v>681</v>
      </c>
      <c r="C39" s="114">
        <v>992</v>
      </c>
      <c r="D39" s="115" t="s">
        <v>37</v>
      </c>
      <c r="E39" s="115" t="s">
        <v>40</v>
      </c>
      <c r="F39" s="115" t="s">
        <v>407</v>
      </c>
      <c r="G39" s="115"/>
      <c r="H39" s="113">
        <f>H40+H45</f>
        <v>6821348</v>
      </c>
      <c r="I39" s="84"/>
      <c r="J39" s="84"/>
    </row>
    <row r="40" spans="1:10" s="37" customFormat="1" ht="37.5">
      <c r="A40" s="67"/>
      <c r="B40" s="68" t="s">
        <v>339</v>
      </c>
      <c r="C40" s="68">
        <v>992</v>
      </c>
      <c r="D40" s="69" t="s">
        <v>37</v>
      </c>
      <c r="E40" s="69" t="s">
        <v>40</v>
      </c>
      <c r="F40" s="69" t="s">
        <v>410</v>
      </c>
      <c r="G40" s="69"/>
      <c r="H40" s="113">
        <f>H41</f>
        <v>6817548</v>
      </c>
      <c r="I40" s="40"/>
      <c r="J40" s="40"/>
    </row>
    <row r="41" spans="1:10" s="37" customFormat="1" ht="37.5">
      <c r="A41" s="67"/>
      <c r="B41" s="120" t="s">
        <v>197</v>
      </c>
      <c r="C41" s="68">
        <v>992</v>
      </c>
      <c r="D41" s="69" t="s">
        <v>37</v>
      </c>
      <c r="E41" s="69" t="s">
        <v>40</v>
      </c>
      <c r="F41" s="69" t="s">
        <v>411</v>
      </c>
      <c r="G41" s="69"/>
      <c r="H41" s="113">
        <f>H42+H43+H44</f>
        <v>6817548</v>
      </c>
      <c r="I41" s="40"/>
      <c r="J41" s="40"/>
    </row>
    <row r="42" spans="1:10" s="37" customFormat="1" ht="112.5" customHeight="1">
      <c r="A42" s="67"/>
      <c r="B42" s="120" t="str">
        <f>B37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2" s="68">
        <v>992</v>
      </c>
      <c r="D42" s="69" t="s">
        <v>37</v>
      </c>
      <c r="E42" s="69" t="s">
        <v>40</v>
      </c>
      <c r="F42" s="69" t="s">
        <v>411</v>
      </c>
      <c r="G42" s="69" t="s">
        <v>198</v>
      </c>
      <c r="H42" s="113">
        <v>6220548</v>
      </c>
      <c r="I42" s="40"/>
      <c r="J42" s="40"/>
    </row>
    <row r="43" spans="1:10" s="37" customFormat="1" ht="60" customHeight="1">
      <c r="A43" s="67"/>
      <c r="B43" s="68" t="s">
        <v>470</v>
      </c>
      <c r="C43" s="68">
        <v>992</v>
      </c>
      <c r="D43" s="69" t="s">
        <v>37</v>
      </c>
      <c r="E43" s="69" t="s">
        <v>40</v>
      </c>
      <c r="F43" s="69" t="s">
        <v>411</v>
      </c>
      <c r="G43" s="69" t="s">
        <v>205</v>
      </c>
      <c r="H43" s="113">
        <v>552000</v>
      </c>
      <c r="I43" s="40"/>
      <c r="J43" s="40"/>
    </row>
    <row r="44" spans="1:10" s="37" customFormat="1" ht="21.75" customHeight="1">
      <c r="A44" s="67"/>
      <c r="B44" s="68" t="s">
        <v>208</v>
      </c>
      <c r="C44" s="68">
        <v>992</v>
      </c>
      <c r="D44" s="69" t="s">
        <v>37</v>
      </c>
      <c r="E44" s="69" t="s">
        <v>40</v>
      </c>
      <c r="F44" s="69" t="s">
        <v>411</v>
      </c>
      <c r="G44" s="69" t="s">
        <v>207</v>
      </c>
      <c r="H44" s="113">
        <v>45000</v>
      </c>
      <c r="I44" s="40"/>
      <c r="J44" s="40"/>
    </row>
    <row r="45" spans="1:10" s="37" customFormat="1" ht="37.5">
      <c r="A45" s="73"/>
      <c r="B45" s="68" t="str">
        <f>B40</f>
        <v>Обеспечение деятельности муниципальных и немунициальных служащих</v>
      </c>
      <c r="C45" s="68">
        <v>992</v>
      </c>
      <c r="D45" s="69" t="s">
        <v>37</v>
      </c>
      <c r="E45" s="69" t="s">
        <v>40</v>
      </c>
      <c r="F45" s="69" t="s">
        <v>410</v>
      </c>
      <c r="G45" s="69"/>
      <c r="H45" s="113">
        <f>H46</f>
        <v>3800</v>
      </c>
      <c r="I45" s="74"/>
      <c r="J45" s="74"/>
    </row>
    <row r="46" spans="1:10" s="37" customFormat="1" ht="75">
      <c r="A46" s="67"/>
      <c r="B46" s="68" t="s">
        <v>212</v>
      </c>
      <c r="C46" s="68">
        <v>992</v>
      </c>
      <c r="D46" s="69" t="s">
        <v>37</v>
      </c>
      <c r="E46" s="69" t="s">
        <v>40</v>
      </c>
      <c r="F46" s="69" t="s">
        <v>412</v>
      </c>
      <c r="G46" s="69"/>
      <c r="H46" s="113">
        <f>H47</f>
        <v>3800</v>
      </c>
      <c r="I46" s="40"/>
      <c r="J46" s="40"/>
    </row>
    <row r="47" spans="1:10" s="37" customFormat="1" ht="50.25" customHeight="1">
      <c r="A47" s="67"/>
      <c r="B47" s="68" t="s">
        <v>470</v>
      </c>
      <c r="C47" s="68">
        <v>992</v>
      </c>
      <c r="D47" s="69" t="s">
        <v>37</v>
      </c>
      <c r="E47" s="69" t="s">
        <v>40</v>
      </c>
      <c r="F47" s="69" t="s">
        <v>412</v>
      </c>
      <c r="G47" s="69" t="s">
        <v>205</v>
      </c>
      <c r="H47" s="113">
        <v>3800</v>
      </c>
      <c r="I47" s="40"/>
      <c r="J47" s="40"/>
    </row>
    <row r="48" spans="1:10" s="37" customFormat="1" ht="99" customHeight="1">
      <c r="A48" s="67"/>
      <c r="B48" s="68" t="s">
        <v>404</v>
      </c>
      <c r="C48" s="68">
        <v>992</v>
      </c>
      <c r="D48" s="69" t="s">
        <v>37</v>
      </c>
      <c r="E48" s="69" t="s">
        <v>149</v>
      </c>
      <c r="F48" s="69"/>
      <c r="G48" s="69"/>
      <c r="H48" s="113">
        <f>H49</f>
        <v>1000</v>
      </c>
      <c r="I48" s="40"/>
      <c r="J48" s="40"/>
    </row>
    <row r="49" spans="1:10" s="37" customFormat="1" ht="57" customHeight="1">
      <c r="A49" s="67"/>
      <c r="B49" s="68" t="s">
        <v>217</v>
      </c>
      <c r="C49" s="68">
        <v>992</v>
      </c>
      <c r="D49" s="69" t="s">
        <v>37</v>
      </c>
      <c r="E49" s="69" t="s">
        <v>149</v>
      </c>
      <c r="F49" s="69" t="s">
        <v>451</v>
      </c>
      <c r="G49" s="69"/>
      <c r="H49" s="113">
        <f>H50</f>
        <v>1000</v>
      </c>
      <c r="I49" s="40"/>
      <c r="J49" s="40"/>
    </row>
    <row r="50" spans="1:10" s="62" customFormat="1" ht="39" customHeight="1">
      <c r="A50" s="66"/>
      <c r="B50" s="68" t="s">
        <v>405</v>
      </c>
      <c r="C50" s="68">
        <v>992</v>
      </c>
      <c r="D50" s="69" t="s">
        <v>37</v>
      </c>
      <c r="E50" s="69" t="s">
        <v>149</v>
      </c>
      <c r="F50" s="69" t="s">
        <v>452</v>
      </c>
      <c r="G50" s="69"/>
      <c r="H50" s="113">
        <f>H52</f>
        <v>1000</v>
      </c>
      <c r="I50" s="61"/>
      <c r="J50" s="61"/>
    </row>
    <row r="51" spans="1:10" s="37" customFormat="1" ht="43.5" customHeight="1" hidden="1">
      <c r="A51" s="67"/>
      <c r="B51" s="68" t="s">
        <v>405</v>
      </c>
      <c r="C51" s="68">
        <v>992</v>
      </c>
      <c r="D51" s="69" t="s">
        <v>37</v>
      </c>
      <c r="E51" s="69" t="s">
        <v>149</v>
      </c>
      <c r="F51" s="69" t="s">
        <v>452</v>
      </c>
      <c r="G51" s="69" t="s">
        <v>311</v>
      </c>
      <c r="H51" s="113">
        <v>27000</v>
      </c>
      <c r="I51" s="40"/>
      <c r="J51" s="40"/>
    </row>
    <row r="52" spans="1:10" s="37" customFormat="1" ht="27.75" customHeight="1">
      <c r="A52" s="67"/>
      <c r="B52" s="68" t="s">
        <v>312</v>
      </c>
      <c r="C52" s="68">
        <v>992</v>
      </c>
      <c r="D52" s="69" t="s">
        <v>37</v>
      </c>
      <c r="E52" s="69" t="s">
        <v>149</v>
      </c>
      <c r="F52" s="69" t="s">
        <v>452</v>
      </c>
      <c r="G52" s="69" t="s">
        <v>311</v>
      </c>
      <c r="H52" s="113">
        <v>1000</v>
      </c>
      <c r="I52" s="40"/>
      <c r="J52" s="40"/>
    </row>
    <row r="53" spans="1:10" s="37" customFormat="1" ht="16.5" customHeight="1">
      <c r="A53" s="67"/>
      <c r="B53" s="68" t="s">
        <v>536</v>
      </c>
      <c r="C53" s="68">
        <v>992</v>
      </c>
      <c r="D53" s="69" t="s">
        <v>37</v>
      </c>
      <c r="E53" s="69" t="s">
        <v>46</v>
      </c>
      <c r="F53" s="69"/>
      <c r="G53" s="69"/>
      <c r="H53" s="113">
        <f>H54</f>
        <v>50000</v>
      </c>
      <c r="I53" s="40"/>
      <c r="J53" s="40"/>
    </row>
    <row r="54" spans="1:10" s="37" customFormat="1" ht="55.5" customHeight="1">
      <c r="A54" s="67"/>
      <c r="B54" s="68" t="s">
        <v>217</v>
      </c>
      <c r="C54" s="68">
        <v>992</v>
      </c>
      <c r="D54" s="69" t="s">
        <v>37</v>
      </c>
      <c r="E54" s="69" t="s">
        <v>46</v>
      </c>
      <c r="F54" s="69" t="s">
        <v>451</v>
      </c>
      <c r="G54" s="69"/>
      <c r="H54" s="113">
        <f>H55</f>
        <v>50000</v>
      </c>
      <c r="I54" s="40"/>
      <c r="J54" s="40"/>
    </row>
    <row r="55" spans="1:10" s="37" customFormat="1" ht="35.25" customHeight="1">
      <c r="A55" s="67"/>
      <c r="B55" s="68" t="s">
        <v>218</v>
      </c>
      <c r="C55" s="68">
        <v>992</v>
      </c>
      <c r="D55" s="69" t="s">
        <v>37</v>
      </c>
      <c r="E55" s="69" t="s">
        <v>46</v>
      </c>
      <c r="F55" s="69" t="s">
        <v>445</v>
      </c>
      <c r="G55" s="69"/>
      <c r="H55" s="113">
        <f>H56</f>
        <v>50000</v>
      </c>
      <c r="I55" s="40"/>
      <c r="J55" s="40"/>
    </row>
    <row r="56" spans="1:10" s="37" customFormat="1" ht="18" customHeight="1">
      <c r="A56" s="67"/>
      <c r="B56" s="68" t="s">
        <v>219</v>
      </c>
      <c r="C56" s="68">
        <v>992</v>
      </c>
      <c r="D56" s="69" t="s">
        <v>37</v>
      </c>
      <c r="E56" s="69" t="s">
        <v>46</v>
      </c>
      <c r="F56" s="69" t="s">
        <v>446</v>
      </c>
      <c r="G56" s="69"/>
      <c r="H56" s="113">
        <f>H57</f>
        <v>50000</v>
      </c>
      <c r="I56" s="40"/>
      <c r="J56" s="40"/>
    </row>
    <row r="57" spans="1:10" s="37" customFormat="1" ht="21.75" customHeight="1">
      <c r="A57" s="67"/>
      <c r="B57" s="68" t="s">
        <v>208</v>
      </c>
      <c r="C57" s="68">
        <v>992</v>
      </c>
      <c r="D57" s="69" t="s">
        <v>37</v>
      </c>
      <c r="E57" s="69" t="s">
        <v>46</v>
      </c>
      <c r="F57" s="69" t="s">
        <v>446</v>
      </c>
      <c r="G57" s="69" t="s">
        <v>207</v>
      </c>
      <c r="H57" s="113">
        <v>50000</v>
      </c>
      <c r="I57" s="40"/>
      <c r="J57" s="40"/>
    </row>
    <row r="58" spans="1:10" s="37" customFormat="1" ht="18.75" customHeight="1">
      <c r="A58" s="73"/>
      <c r="B58" s="68" t="s">
        <v>47</v>
      </c>
      <c r="C58" s="68">
        <v>992</v>
      </c>
      <c r="D58" s="69" t="s">
        <v>37</v>
      </c>
      <c r="E58" s="69" t="s">
        <v>48</v>
      </c>
      <c r="F58" s="69"/>
      <c r="G58" s="69"/>
      <c r="H58" s="113">
        <f>H59+H72+H69</f>
        <v>2644558</v>
      </c>
      <c r="I58" s="74"/>
      <c r="J58" s="74"/>
    </row>
    <row r="59" spans="1:10" s="37" customFormat="1" ht="52.5" customHeight="1">
      <c r="A59" s="73"/>
      <c r="B59" s="68" t="s">
        <v>600</v>
      </c>
      <c r="C59" s="68">
        <v>992</v>
      </c>
      <c r="D59" s="69" t="s">
        <v>37</v>
      </c>
      <c r="E59" s="69" t="s">
        <v>48</v>
      </c>
      <c r="F59" s="69" t="s">
        <v>413</v>
      </c>
      <c r="G59" s="69"/>
      <c r="H59" s="113">
        <f>H63+H67+H60</f>
        <v>635600</v>
      </c>
      <c r="I59" s="74"/>
      <c r="J59" s="74"/>
    </row>
    <row r="60" spans="1:10" s="37" customFormat="1" ht="42" customHeight="1">
      <c r="A60" s="73"/>
      <c r="B60" s="68" t="s">
        <v>605</v>
      </c>
      <c r="C60" s="68">
        <v>992</v>
      </c>
      <c r="D60" s="69" t="s">
        <v>37</v>
      </c>
      <c r="E60" s="69" t="s">
        <v>48</v>
      </c>
      <c r="F60" s="69" t="s">
        <v>440</v>
      </c>
      <c r="G60" s="69"/>
      <c r="H60" s="113">
        <f>H61</f>
        <v>250000</v>
      </c>
      <c r="I60" s="74"/>
      <c r="J60" s="74"/>
    </row>
    <row r="61" spans="1:10" s="37" customFormat="1" ht="39.75" customHeight="1">
      <c r="A61" s="73"/>
      <c r="B61" s="68" t="s">
        <v>605</v>
      </c>
      <c r="C61" s="68">
        <v>992</v>
      </c>
      <c r="D61" s="69" t="s">
        <v>37</v>
      </c>
      <c r="E61" s="69" t="s">
        <v>48</v>
      </c>
      <c r="F61" s="69" t="s">
        <v>623</v>
      </c>
      <c r="G61" s="69"/>
      <c r="H61" s="113">
        <f>H62</f>
        <v>250000</v>
      </c>
      <c r="I61" s="74"/>
      <c r="J61" s="74"/>
    </row>
    <row r="62" spans="1:10" s="37" customFormat="1" ht="52.5" customHeight="1">
      <c r="A62" s="73"/>
      <c r="B62" s="68" t="s">
        <v>470</v>
      </c>
      <c r="C62" s="68">
        <v>992</v>
      </c>
      <c r="D62" s="69" t="s">
        <v>37</v>
      </c>
      <c r="E62" s="69" t="s">
        <v>48</v>
      </c>
      <c r="F62" s="69" t="s">
        <v>623</v>
      </c>
      <c r="G62" s="69" t="s">
        <v>205</v>
      </c>
      <c r="H62" s="113">
        <v>250000</v>
      </c>
      <c r="I62" s="74"/>
      <c r="J62" s="74"/>
    </row>
    <row r="63" spans="1:10" s="37" customFormat="1" ht="33.75" customHeight="1">
      <c r="A63" s="67"/>
      <c r="B63" s="68" t="s">
        <v>220</v>
      </c>
      <c r="C63" s="68">
        <v>992</v>
      </c>
      <c r="D63" s="69" t="s">
        <v>37</v>
      </c>
      <c r="E63" s="69" t="s">
        <v>48</v>
      </c>
      <c r="F63" s="69" t="s">
        <v>414</v>
      </c>
      <c r="G63" s="69"/>
      <c r="H63" s="113">
        <f>H65</f>
        <v>115200</v>
      </c>
      <c r="I63" s="40"/>
      <c r="J63" s="40"/>
    </row>
    <row r="64" spans="1:10" s="37" customFormat="1" ht="33.75" customHeight="1">
      <c r="A64" s="67"/>
      <c r="B64" s="68" t="s">
        <v>220</v>
      </c>
      <c r="C64" s="68">
        <v>992</v>
      </c>
      <c r="D64" s="69" t="s">
        <v>37</v>
      </c>
      <c r="E64" s="69" t="s">
        <v>48</v>
      </c>
      <c r="F64" s="69" t="s">
        <v>624</v>
      </c>
      <c r="G64" s="69"/>
      <c r="H64" s="113">
        <f>H65</f>
        <v>115200</v>
      </c>
      <c r="I64" s="40"/>
      <c r="J64" s="40"/>
    </row>
    <row r="65" spans="1:10" s="37" customFormat="1" ht="33.75" customHeight="1">
      <c r="A65" s="67"/>
      <c r="B65" s="68" t="s">
        <v>401</v>
      </c>
      <c r="C65" s="68">
        <v>992</v>
      </c>
      <c r="D65" s="69" t="s">
        <v>37</v>
      </c>
      <c r="E65" s="69" t="s">
        <v>48</v>
      </c>
      <c r="F65" s="69" t="s">
        <v>624</v>
      </c>
      <c r="G65" s="69" t="s">
        <v>400</v>
      </c>
      <c r="H65" s="113">
        <v>115200</v>
      </c>
      <c r="I65" s="40"/>
      <c r="J65" s="40"/>
    </row>
    <row r="66" spans="1:10" s="37" customFormat="1" ht="72" customHeight="1">
      <c r="A66" s="67"/>
      <c r="B66" s="68" t="s">
        <v>680</v>
      </c>
      <c r="C66" s="68">
        <v>992</v>
      </c>
      <c r="D66" s="69" t="s">
        <v>37</v>
      </c>
      <c r="E66" s="69" t="s">
        <v>48</v>
      </c>
      <c r="F66" s="69" t="s">
        <v>547</v>
      </c>
      <c r="G66" s="69"/>
      <c r="H66" s="113">
        <f>H67</f>
        <v>270400</v>
      </c>
      <c r="I66" s="40"/>
      <c r="J66" s="40"/>
    </row>
    <row r="67" spans="1:10" s="37" customFormat="1" ht="73.5" customHeight="1">
      <c r="A67" s="67"/>
      <c r="B67" s="68" t="s">
        <v>680</v>
      </c>
      <c r="C67" s="68">
        <v>992</v>
      </c>
      <c r="D67" s="69" t="s">
        <v>37</v>
      </c>
      <c r="E67" s="69" t="s">
        <v>48</v>
      </c>
      <c r="F67" s="69" t="s">
        <v>535</v>
      </c>
      <c r="G67" s="69"/>
      <c r="H67" s="113">
        <f>H68</f>
        <v>270400</v>
      </c>
      <c r="I67" s="40"/>
      <c r="J67" s="40"/>
    </row>
    <row r="68" spans="1:10" s="37" customFormat="1" ht="36.75" customHeight="1">
      <c r="A68" s="67"/>
      <c r="B68" s="68" t="s">
        <v>206</v>
      </c>
      <c r="C68" s="68">
        <v>992</v>
      </c>
      <c r="D68" s="69" t="s">
        <v>37</v>
      </c>
      <c r="E68" s="69" t="s">
        <v>48</v>
      </c>
      <c r="F68" s="69" t="s">
        <v>535</v>
      </c>
      <c r="G68" s="69" t="s">
        <v>205</v>
      </c>
      <c r="H68" s="113">
        <v>270400</v>
      </c>
      <c r="I68" s="40"/>
      <c r="J68" s="40"/>
    </row>
    <row r="69" spans="1:10" s="37" customFormat="1" ht="36.75" customHeight="1">
      <c r="A69" s="67"/>
      <c r="B69" s="68" t="s">
        <v>692</v>
      </c>
      <c r="C69" s="68">
        <v>992</v>
      </c>
      <c r="D69" s="69" t="s">
        <v>37</v>
      </c>
      <c r="E69" s="69" t="s">
        <v>48</v>
      </c>
      <c r="F69" s="69" t="s">
        <v>693</v>
      </c>
      <c r="G69" s="69"/>
      <c r="H69" s="113">
        <f>H70</f>
        <v>1400000</v>
      </c>
      <c r="I69" s="40"/>
      <c r="J69" s="40"/>
    </row>
    <row r="70" spans="1:10" s="37" customFormat="1" ht="36.75" customHeight="1">
      <c r="A70" s="67"/>
      <c r="B70" s="68" t="s">
        <v>206</v>
      </c>
      <c r="C70" s="68">
        <v>992</v>
      </c>
      <c r="D70" s="69" t="s">
        <v>37</v>
      </c>
      <c r="E70" s="69" t="s">
        <v>48</v>
      </c>
      <c r="F70" s="69" t="s">
        <v>694</v>
      </c>
      <c r="G70" s="69" t="s">
        <v>205</v>
      </c>
      <c r="H70" s="113">
        <v>1400000</v>
      </c>
      <c r="I70" s="40"/>
      <c r="J70" s="40"/>
    </row>
    <row r="71" spans="1:10" s="37" customFormat="1" ht="1.5" customHeight="1">
      <c r="A71" s="67"/>
      <c r="C71" s="68"/>
      <c r="D71" s="69"/>
      <c r="E71" s="69"/>
      <c r="F71" s="69"/>
      <c r="G71" s="69"/>
      <c r="H71" s="113"/>
      <c r="I71" s="40"/>
      <c r="J71" s="40"/>
    </row>
    <row r="72" spans="1:10" s="37" customFormat="1" ht="51" customHeight="1">
      <c r="A72" s="67"/>
      <c r="B72" s="68" t="s">
        <v>217</v>
      </c>
      <c r="C72" s="68">
        <v>992</v>
      </c>
      <c r="D72" s="69" t="s">
        <v>37</v>
      </c>
      <c r="E72" s="69" t="s">
        <v>48</v>
      </c>
      <c r="F72" s="69" t="s">
        <v>451</v>
      </c>
      <c r="G72" s="69"/>
      <c r="H72" s="113">
        <f>H73+H77+H75</f>
        <v>608958</v>
      </c>
      <c r="I72" s="40"/>
      <c r="J72" s="40"/>
    </row>
    <row r="73" spans="1:10" s="37" customFormat="1" ht="75" customHeight="1">
      <c r="A73" s="67"/>
      <c r="B73" s="68" t="s">
        <v>601</v>
      </c>
      <c r="C73" s="68">
        <v>992</v>
      </c>
      <c r="D73" s="69" t="s">
        <v>37</v>
      </c>
      <c r="E73" s="69" t="s">
        <v>48</v>
      </c>
      <c r="F73" s="69" t="s">
        <v>520</v>
      </c>
      <c r="G73" s="69"/>
      <c r="H73" s="113">
        <f>H74</f>
        <v>200000</v>
      </c>
      <c r="I73" s="40"/>
      <c r="J73" s="40"/>
    </row>
    <row r="74" spans="1:10" s="37" customFormat="1" ht="57" customHeight="1">
      <c r="A74" s="67"/>
      <c r="B74" s="68" t="str">
        <f>B47</f>
        <v>Закупка товаров, работ и услуг для обеспечения государственных (муниципальных)нужд</v>
      </c>
      <c r="C74" s="68">
        <v>992</v>
      </c>
      <c r="D74" s="69" t="s">
        <v>37</v>
      </c>
      <c r="E74" s="69" t="s">
        <v>48</v>
      </c>
      <c r="F74" s="69" t="s">
        <v>520</v>
      </c>
      <c r="G74" s="69" t="s">
        <v>205</v>
      </c>
      <c r="H74" s="113">
        <v>200000</v>
      </c>
      <c r="I74" s="40"/>
      <c r="J74" s="40"/>
    </row>
    <row r="75" spans="1:10" s="37" customFormat="1" ht="33.75" customHeight="1">
      <c r="A75" s="67"/>
      <c r="B75" s="68" t="s">
        <v>467</v>
      </c>
      <c r="C75" s="68">
        <v>992</v>
      </c>
      <c r="D75" s="69" t="s">
        <v>37</v>
      </c>
      <c r="E75" s="69" t="s">
        <v>48</v>
      </c>
      <c r="F75" s="69" t="s">
        <v>466</v>
      </c>
      <c r="G75" s="69"/>
      <c r="H75" s="113">
        <f>H76</f>
        <v>388958</v>
      </c>
      <c r="I75" s="40"/>
      <c r="J75" s="40"/>
    </row>
    <row r="76" spans="1:10" s="37" customFormat="1" ht="35.25" customHeight="1">
      <c r="A76" s="67"/>
      <c r="B76" s="68" t="s">
        <v>312</v>
      </c>
      <c r="C76" s="68">
        <v>992</v>
      </c>
      <c r="D76" s="69" t="s">
        <v>37</v>
      </c>
      <c r="E76" s="69" t="s">
        <v>48</v>
      </c>
      <c r="F76" s="69" t="s">
        <v>466</v>
      </c>
      <c r="G76" s="69" t="s">
        <v>311</v>
      </c>
      <c r="H76" s="113">
        <v>388958</v>
      </c>
      <c r="I76" s="40"/>
      <c r="J76" s="40"/>
    </row>
    <row r="77" spans="1:10" s="37" customFormat="1" ht="38.25" customHeight="1" hidden="1">
      <c r="A77" s="67"/>
      <c r="B77" s="68" t="s">
        <v>405</v>
      </c>
      <c r="C77" s="68">
        <v>992</v>
      </c>
      <c r="D77" s="69" t="s">
        <v>37</v>
      </c>
      <c r="E77" s="69" t="s">
        <v>48</v>
      </c>
      <c r="F77" s="69" t="s">
        <v>452</v>
      </c>
      <c r="G77" s="69"/>
      <c r="H77" s="113">
        <f>H78</f>
        <v>20000</v>
      </c>
      <c r="I77" s="40"/>
      <c r="J77" s="40"/>
    </row>
    <row r="78" spans="1:10" s="37" customFormat="1" ht="26.25" customHeight="1">
      <c r="A78" s="67"/>
      <c r="B78" s="68" t="s">
        <v>312</v>
      </c>
      <c r="C78" s="68">
        <v>992</v>
      </c>
      <c r="D78" s="69" t="s">
        <v>37</v>
      </c>
      <c r="E78" s="69" t="s">
        <v>48</v>
      </c>
      <c r="F78" s="69" t="s">
        <v>452</v>
      </c>
      <c r="G78" s="69" t="s">
        <v>311</v>
      </c>
      <c r="H78" s="113">
        <v>20000</v>
      </c>
      <c r="I78" s="40"/>
      <c r="J78" s="40"/>
    </row>
    <row r="79" spans="1:10" s="37" customFormat="1" ht="18.75">
      <c r="A79" s="67"/>
      <c r="B79" s="106" t="s">
        <v>50</v>
      </c>
      <c r="C79" s="106">
        <v>992</v>
      </c>
      <c r="D79" s="116" t="s">
        <v>39</v>
      </c>
      <c r="E79" s="116" t="s">
        <v>1</v>
      </c>
      <c r="F79" s="116"/>
      <c r="G79" s="116"/>
      <c r="H79" s="142">
        <f>H80</f>
        <v>639703</v>
      </c>
      <c r="I79" s="40"/>
      <c r="J79" s="40"/>
    </row>
    <row r="80" spans="1:10" s="62" customFormat="1" ht="37.5">
      <c r="A80" s="75"/>
      <c r="B80" s="120" t="s">
        <v>51</v>
      </c>
      <c r="C80" s="68">
        <v>992</v>
      </c>
      <c r="D80" s="69" t="s">
        <v>39</v>
      </c>
      <c r="E80" s="69" t="s">
        <v>52</v>
      </c>
      <c r="F80" s="69"/>
      <c r="G80" s="69"/>
      <c r="H80" s="113">
        <f>H82</f>
        <v>639703</v>
      </c>
      <c r="I80" s="76"/>
      <c r="J80" s="76"/>
    </row>
    <row r="81" spans="1:10" s="62" customFormat="1" ht="42.75" customHeight="1">
      <c r="A81" s="75"/>
      <c r="B81" s="120" t="str">
        <f>B39</f>
        <v>МП "Обеспечение деятельности органов местного самоуправления"</v>
      </c>
      <c r="C81" s="68">
        <v>992</v>
      </c>
      <c r="D81" s="69" t="s">
        <v>39</v>
      </c>
      <c r="E81" s="69" t="s">
        <v>52</v>
      </c>
      <c r="F81" s="69" t="s">
        <v>407</v>
      </c>
      <c r="G81" s="69"/>
      <c r="H81" s="113">
        <f>H82</f>
        <v>639703</v>
      </c>
      <c r="I81" s="76"/>
      <c r="J81" s="76"/>
    </row>
    <row r="82" spans="1:10" s="37" customFormat="1" ht="39.75" customHeight="1">
      <c r="A82" s="67"/>
      <c r="B82" s="120" t="s">
        <v>339</v>
      </c>
      <c r="C82" s="68">
        <v>992</v>
      </c>
      <c r="D82" s="69" t="s">
        <v>39</v>
      </c>
      <c r="E82" s="69" t="s">
        <v>52</v>
      </c>
      <c r="F82" s="69" t="s">
        <v>410</v>
      </c>
      <c r="G82" s="69"/>
      <c r="H82" s="113">
        <f>H83+H85+H87</f>
        <v>639703</v>
      </c>
      <c r="I82" s="40"/>
      <c r="J82" s="40"/>
    </row>
    <row r="83" spans="1:10" s="37" customFormat="1" ht="75.75" customHeight="1">
      <c r="A83" s="67"/>
      <c r="B83" s="68" t="s">
        <v>682</v>
      </c>
      <c r="C83" s="68">
        <v>992</v>
      </c>
      <c r="D83" s="69" t="s">
        <v>39</v>
      </c>
      <c r="E83" s="69" t="s">
        <v>52</v>
      </c>
      <c r="F83" s="69" t="s">
        <v>415</v>
      </c>
      <c r="G83" s="69"/>
      <c r="H83" s="113">
        <f>H84</f>
        <v>296600</v>
      </c>
      <c r="I83" s="40"/>
      <c r="J83" s="40"/>
    </row>
    <row r="84" spans="1:10" s="37" customFormat="1" ht="115.5" customHeight="1">
      <c r="A84" s="67"/>
      <c r="B84" s="120" t="str">
        <f>B42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4" s="68">
        <v>992</v>
      </c>
      <c r="D84" s="69" t="s">
        <v>39</v>
      </c>
      <c r="E84" s="69" t="s">
        <v>52</v>
      </c>
      <c r="F84" s="69" t="s">
        <v>415</v>
      </c>
      <c r="G84" s="69" t="s">
        <v>198</v>
      </c>
      <c r="H84" s="113">
        <v>296600</v>
      </c>
      <c r="I84" s="40"/>
      <c r="J84" s="40"/>
    </row>
    <row r="85" spans="1:10" s="37" customFormat="1" ht="76.5" customHeight="1">
      <c r="A85" s="67"/>
      <c r="B85" s="120" t="s">
        <v>682</v>
      </c>
      <c r="C85" s="68">
        <v>992</v>
      </c>
      <c r="D85" s="69" t="s">
        <v>39</v>
      </c>
      <c r="E85" s="69" t="s">
        <v>52</v>
      </c>
      <c r="F85" s="69" t="s">
        <v>416</v>
      </c>
      <c r="G85" s="69"/>
      <c r="H85" s="113">
        <f>H86</f>
        <v>343103</v>
      </c>
      <c r="I85" s="40"/>
      <c r="J85" s="40"/>
    </row>
    <row r="86" spans="1:10" s="37" customFormat="1" ht="112.5">
      <c r="A86" s="67"/>
      <c r="B86" s="120" t="str">
        <f>B84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6" s="68">
        <v>992</v>
      </c>
      <c r="D86" s="69" t="s">
        <v>39</v>
      </c>
      <c r="E86" s="69" t="s">
        <v>52</v>
      </c>
      <c r="F86" s="69" t="s">
        <v>416</v>
      </c>
      <c r="G86" s="69" t="s">
        <v>198</v>
      </c>
      <c r="H86" s="113">
        <v>343103</v>
      </c>
      <c r="I86" s="40"/>
      <c r="J86" s="40"/>
    </row>
    <row r="87" spans="1:10" s="37" customFormat="1" ht="19.5" customHeight="1" hidden="1">
      <c r="A87" s="67"/>
      <c r="B87" s="120" t="s">
        <v>206</v>
      </c>
      <c r="C87" s="68">
        <v>992</v>
      </c>
      <c r="D87" s="69" t="s">
        <v>39</v>
      </c>
      <c r="E87" s="69" t="s">
        <v>52</v>
      </c>
      <c r="F87" s="69" t="s">
        <v>416</v>
      </c>
      <c r="G87" s="69" t="s">
        <v>205</v>
      </c>
      <c r="H87" s="113">
        <v>0</v>
      </c>
      <c r="I87" s="40"/>
      <c r="J87" s="40"/>
    </row>
    <row r="88" spans="1:10" s="37" customFormat="1" ht="39.75" customHeight="1">
      <c r="A88" s="66"/>
      <c r="B88" s="128" t="s">
        <v>53</v>
      </c>
      <c r="C88" s="117">
        <v>992</v>
      </c>
      <c r="D88" s="110" t="s">
        <v>52</v>
      </c>
      <c r="E88" s="110" t="s">
        <v>1</v>
      </c>
      <c r="F88" s="110"/>
      <c r="G88" s="110"/>
      <c r="H88" s="155">
        <f>H89+H96+H106</f>
        <v>310000</v>
      </c>
      <c r="I88" s="40"/>
      <c r="J88" s="40"/>
    </row>
    <row r="89" spans="1:10" s="37" customFormat="1" ht="17.25" customHeight="1">
      <c r="A89" s="73"/>
      <c r="B89" s="68" t="s">
        <v>627</v>
      </c>
      <c r="C89" s="68">
        <v>992</v>
      </c>
      <c r="D89" s="69" t="s">
        <v>52</v>
      </c>
      <c r="E89" s="69" t="s">
        <v>54</v>
      </c>
      <c r="F89" s="69"/>
      <c r="G89" s="69"/>
      <c r="H89" s="113">
        <f>H90</f>
        <v>150000</v>
      </c>
      <c r="I89" s="74"/>
      <c r="J89" s="74"/>
    </row>
    <row r="90" spans="1:10" s="37" customFormat="1" ht="57.75" customHeight="1">
      <c r="A90" s="67"/>
      <c r="B90" s="120" t="s">
        <v>600</v>
      </c>
      <c r="C90" s="68">
        <v>992</v>
      </c>
      <c r="D90" s="69" t="s">
        <v>52</v>
      </c>
      <c r="E90" s="69" t="s">
        <v>54</v>
      </c>
      <c r="F90" s="69" t="s">
        <v>413</v>
      </c>
      <c r="G90" s="69"/>
      <c r="H90" s="113">
        <f>H93</f>
        <v>150000</v>
      </c>
      <c r="I90" s="40"/>
      <c r="J90" s="40"/>
    </row>
    <row r="91" spans="1:10" s="37" customFormat="1" ht="18" customHeight="1">
      <c r="A91" s="67"/>
      <c r="B91" s="120" t="s">
        <v>221</v>
      </c>
      <c r="C91" s="68">
        <v>992</v>
      </c>
      <c r="D91" s="69" t="s">
        <v>52</v>
      </c>
      <c r="E91" s="69" t="s">
        <v>54</v>
      </c>
      <c r="F91" s="69" t="s">
        <v>417</v>
      </c>
      <c r="G91" s="69"/>
      <c r="H91" s="113">
        <f>H93</f>
        <v>150000</v>
      </c>
      <c r="I91" s="40"/>
      <c r="J91" s="40"/>
    </row>
    <row r="92" spans="1:10" s="37" customFormat="1" ht="95.25" customHeight="1">
      <c r="A92" s="67"/>
      <c r="B92" s="120" t="s">
        <v>222</v>
      </c>
      <c r="C92" s="68">
        <v>992</v>
      </c>
      <c r="D92" s="69" t="s">
        <v>52</v>
      </c>
      <c r="E92" s="69" t="s">
        <v>54</v>
      </c>
      <c r="F92" s="69" t="s">
        <v>519</v>
      </c>
      <c r="G92" s="69"/>
      <c r="H92" s="113">
        <f>H93</f>
        <v>150000</v>
      </c>
      <c r="I92" s="40"/>
      <c r="J92" s="40"/>
    </row>
    <row r="93" spans="1:10" s="62" customFormat="1" ht="94.5" customHeight="1">
      <c r="A93" s="66"/>
      <c r="B93" s="120" t="s">
        <v>222</v>
      </c>
      <c r="C93" s="68">
        <v>992</v>
      </c>
      <c r="D93" s="69" t="s">
        <v>52</v>
      </c>
      <c r="E93" s="69" t="s">
        <v>54</v>
      </c>
      <c r="F93" s="69" t="s">
        <v>456</v>
      </c>
      <c r="G93" s="69"/>
      <c r="H93" s="113">
        <f>H94+H95</f>
        <v>150000</v>
      </c>
      <c r="I93" s="61"/>
      <c r="J93" s="61"/>
    </row>
    <row r="94" spans="1:10" s="37" customFormat="1" ht="33" customHeight="1">
      <c r="A94" s="67"/>
      <c r="B94" s="68" t="s">
        <v>500</v>
      </c>
      <c r="C94" s="68">
        <v>992</v>
      </c>
      <c r="D94" s="69" t="s">
        <v>52</v>
      </c>
      <c r="E94" s="69" t="s">
        <v>54</v>
      </c>
      <c r="F94" s="69" t="s">
        <v>456</v>
      </c>
      <c r="G94" s="69" t="s">
        <v>205</v>
      </c>
      <c r="H94" s="113">
        <v>150000</v>
      </c>
      <c r="I94" s="40"/>
      <c r="J94" s="40"/>
    </row>
    <row r="95" spans="1:10" s="37" customFormat="1" ht="19.5" customHeight="1" hidden="1">
      <c r="A95" s="67"/>
      <c r="B95" s="68" t="s">
        <v>208</v>
      </c>
      <c r="C95" s="68">
        <v>992</v>
      </c>
      <c r="D95" s="69" t="s">
        <v>52</v>
      </c>
      <c r="E95" s="69" t="s">
        <v>54</v>
      </c>
      <c r="F95" s="69" t="s">
        <v>456</v>
      </c>
      <c r="G95" s="69" t="s">
        <v>207</v>
      </c>
      <c r="H95" s="113">
        <v>0</v>
      </c>
      <c r="I95" s="40"/>
      <c r="J95" s="40"/>
    </row>
    <row r="96" spans="1:10" s="37" customFormat="1" ht="74.25" customHeight="1">
      <c r="A96" s="73"/>
      <c r="B96" s="68" t="s">
        <v>628</v>
      </c>
      <c r="C96" s="68">
        <v>992</v>
      </c>
      <c r="D96" s="69" t="s">
        <v>52</v>
      </c>
      <c r="E96" s="69" t="s">
        <v>55</v>
      </c>
      <c r="F96" s="69"/>
      <c r="G96" s="69"/>
      <c r="H96" s="113">
        <f>SUM(H97)</f>
        <v>100000</v>
      </c>
      <c r="I96" s="74"/>
      <c r="J96" s="74"/>
    </row>
    <row r="97" spans="1:10" s="37" customFormat="1" ht="54.75" customHeight="1">
      <c r="A97" s="67"/>
      <c r="B97" s="120" t="s">
        <v>600</v>
      </c>
      <c r="C97" s="68">
        <v>992</v>
      </c>
      <c r="D97" s="69" t="s">
        <v>52</v>
      </c>
      <c r="E97" s="69" t="s">
        <v>55</v>
      </c>
      <c r="F97" s="69" t="s">
        <v>413</v>
      </c>
      <c r="G97" s="69"/>
      <c r="H97" s="113">
        <f>H104</f>
        <v>100000</v>
      </c>
      <c r="I97" s="40"/>
      <c r="J97" s="40"/>
    </row>
    <row r="98" spans="1:10" s="37" customFormat="1" ht="75" hidden="1">
      <c r="A98" s="67"/>
      <c r="B98" s="68" t="s">
        <v>117</v>
      </c>
      <c r="C98" s="68">
        <v>992</v>
      </c>
      <c r="D98" s="69" t="s">
        <v>52</v>
      </c>
      <c r="E98" s="69" t="s">
        <v>49</v>
      </c>
      <c r="F98" s="69" t="s">
        <v>110</v>
      </c>
      <c r="G98" s="69"/>
      <c r="H98" s="113">
        <f>H99</f>
        <v>0</v>
      </c>
      <c r="I98" s="40"/>
      <c r="J98" s="40"/>
    </row>
    <row r="99" spans="1:10" s="37" customFormat="1" ht="18.75" hidden="1">
      <c r="A99" s="67"/>
      <c r="B99" s="68" t="s">
        <v>43</v>
      </c>
      <c r="C99" s="68">
        <v>992</v>
      </c>
      <c r="D99" s="69" t="s">
        <v>52</v>
      </c>
      <c r="E99" s="69" t="s">
        <v>49</v>
      </c>
      <c r="F99" s="69" t="s">
        <v>110</v>
      </c>
      <c r="G99" s="69" t="s">
        <v>44</v>
      </c>
      <c r="H99" s="113">
        <v>0</v>
      </c>
      <c r="I99" s="40"/>
      <c r="J99" s="40"/>
    </row>
    <row r="100" spans="1:10" s="37" customFormat="1" ht="93.75" customHeight="1" hidden="1">
      <c r="A100" s="67"/>
      <c r="B100" s="68" t="s">
        <v>118</v>
      </c>
      <c r="C100" s="68">
        <v>992</v>
      </c>
      <c r="D100" s="69" t="s">
        <v>52</v>
      </c>
      <c r="E100" s="69" t="s">
        <v>49</v>
      </c>
      <c r="F100" s="69" t="s">
        <v>83</v>
      </c>
      <c r="G100" s="69"/>
      <c r="H100" s="113">
        <f>H101</f>
        <v>0</v>
      </c>
      <c r="I100" s="40"/>
      <c r="J100" s="40"/>
    </row>
    <row r="101" spans="1:10" s="37" customFormat="1" ht="15" customHeight="1" hidden="1">
      <c r="A101" s="67"/>
      <c r="B101" s="68" t="s">
        <v>43</v>
      </c>
      <c r="C101" s="68">
        <v>992</v>
      </c>
      <c r="D101" s="69" t="s">
        <v>52</v>
      </c>
      <c r="E101" s="69" t="s">
        <v>49</v>
      </c>
      <c r="F101" s="69" t="s">
        <v>83</v>
      </c>
      <c r="G101" s="69" t="s">
        <v>44</v>
      </c>
      <c r="H101" s="113">
        <v>0</v>
      </c>
      <c r="I101" s="40"/>
      <c r="J101" s="40"/>
    </row>
    <row r="102" spans="1:10" s="37" customFormat="1" ht="24" customHeight="1">
      <c r="A102" s="67"/>
      <c r="B102" s="120" t="s">
        <v>221</v>
      </c>
      <c r="C102" s="68">
        <v>992</v>
      </c>
      <c r="D102" s="69" t="s">
        <v>52</v>
      </c>
      <c r="E102" s="69" t="s">
        <v>55</v>
      </c>
      <c r="F102" s="69" t="s">
        <v>417</v>
      </c>
      <c r="G102" s="69"/>
      <c r="H102" s="113">
        <f>H104</f>
        <v>100000</v>
      </c>
      <c r="I102" s="40"/>
      <c r="J102" s="40"/>
    </row>
    <row r="103" spans="1:10" s="37" customFormat="1" ht="90" customHeight="1">
      <c r="A103" s="67"/>
      <c r="B103" s="120" t="s">
        <v>222</v>
      </c>
      <c r="C103" s="68">
        <v>992</v>
      </c>
      <c r="D103" s="69" t="s">
        <v>52</v>
      </c>
      <c r="E103" s="69" t="s">
        <v>55</v>
      </c>
      <c r="F103" s="69" t="s">
        <v>519</v>
      </c>
      <c r="G103" s="69"/>
      <c r="H103" s="113">
        <f>H104</f>
        <v>100000</v>
      </c>
      <c r="I103" s="40"/>
      <c r="J103" s="40"/>
    </row>
    <row r="104" spans="1:10" s="37" customFormat="1" ht="23.25" customHeight="1">
      <c r="A104" s="67"/>
      <c r="B104" s="120" t="s">
        <v>223</v>
      </c>
      <c r="C104" s="68">
        <v>992</v>
      </c>
      <c r="D104" s="69" t="s">
        <v>52</v>
      </c>
      <c r="E104" s="69" t="s">
        <v>55</v>
      </c>
      <c r="F104" s="69" t="s">
        <v>462</v>
      </c>
      <c r="G104" s="69"/>
      <c r="H104" s="113">
        <f>H105</f>
        <v>100000</v>
      </c>
      <c r="I104" s="40"/>
      <c r="J104" s="40"/>
    </row>
    <row r="105" spans="1:10" s="37" customFormat="1" ht="55.5" customHeight="1">
      <c r="A105" s="67"/>
      <c r="B105" s="68" t="s">
        <v>470</v>
      </c>
      <c r="C105" s="68">
        <v>992</v>
      </c>
      <c r="D105" s="69" t="s">
        <v>52</v>
      </c>
      <c r="E105" s="69" t="s">
        <v>55</v>
      </c>
      <c r="F105" s="69" t="s">
        <v>462</v>
      </c>
      <c r="G105" s="69" t="s">
        <v>205</v>
      </c>
      <c r="H105" s="113">
        <v>100000</v>
      </c>
      <c r="I105" s="40"/>
      <c r="J105" s="40"/>
    </row>
    <row r="106" spans="1:10" s="62" customFormat="1" ht="54" customHeight="1">
      <c r="A106" s="66"/>
      <c r="B106" s="68" t="s">
        <v>56</v>
      </c>
      <c r="C106" s="68">
        <v>992</v>
      </c>
      <c r="D106" s="69" t="s">
        <v>52</v>
      </c>
      <c r="E106" s="69" t="s">
        <v>49</v>
      </c>
      <c r="F106" s="69"/>
      <c r="G106" s="69"/>
      <c r="H106" s="113">
        <f>H107</f>
        <v>60000</v>
      </c>
      <c r="I106" s="61"/>
      <c r="J106" s="61"/>
    </row>
    <row r="107" spans="1:10" s="37" customFormat="1" ht="51" customHeight="1">
      <c r="A107" s="67"/>
      <c r="B107" s="68" t="str">
        <f>B97</f>
        <v>Мероприятия и ведомственные целевые программы муниципального образования Белореченский район</v>
      </c>
      <c r="C107" s="68">
        <v>992</v>
      </c>
      <c r="D107" s="69" t="s">
        <v>52</v>
      </c>
      <c r="E107" s="69" t="s">
        <v>49</v>
      </c>
      <c r="F107" s="69" t="s">
        <v>413</v>
      </c>
      <c r="G107" s="69"/>
      <c r="H107" s="113">
        <f>H108</f>
        <v>60000</v>
      </c>
      <c r="I107" s="40"/>
      <c r="J107" s="40"/>
    </row>
    <row r="108" spans="1:10" s="37" customFormat="1" ht="19.5" customHeight="1">
      <c r="A108" s="67"/>
      <c r="B108" s="68" t="s">
        <v>221</v>
      </c>
      <c r="C108" s="68">
        <v>992</v>
      </c>
      <c r="D108" s="69" t="s">
        <v>52</v>
      </c>
      <c r="E108" s="69" t="s">
        <v>49</v>
      </c>
      <c r="F108" s="69" t="s">
        <v>417</v>
      </c>
      <c r="G108" s="69"/>
      <c r="H108" s="113">
        <f>H109+H112</f>
        <v>60000</v>
      </c>
      <c r="I108" s="40"/>
      <c r="J108" s="40"/>
    </row>
    <row r="109" spans="1:10" s="37" customFormat="1" ht="74.25" customHeight="1">
      <c r="A109" s="67"/>
      <c r="B109" s="120" t="s">
        <v>602</v>
      </c>
      <c r="C109" s="68">
        <v>992</v>
      </c>
      <c r="D109" s="69" t="s">
        <v>52</v>
      </c>
      <c r="E109" s="69" t="s">
        <v>49</v>
      </c>
      <c r="F109" s="69" t="s">
        <v>620</v>
      </c>
      <c r="G109" s="69"/>
      <c r="H109" s="113">
        <f>H111+H110</f>
        <v>60000</v>
      </c>
      <c r="I109" s="40"/>
      <c r="J109" s="40"/>
    </row>
    <row r="110" spans="1:10" s="37" customFormat="1" ht="36.75" customHeight="1" hidden="1">
      <c r="A110" s="67"/>
      <c r="B110" s="120" t="s">
        <v>500</v>
      </c>
      <c r="C110" s="68">
        <v>992</v>
      </c>
      <c r="D110" s="69" t="s">
        <v>52</v>
      </c>
      <c r="E110" s="69" t="s">
        <v>49</v>
      </c>
      <c r="F110" s="69" t="s">
        <v>620</v>
      </c>
      <c r="G110" s="69" t="s">
        <v>205</v>
      </c>
      <c r="H110" s="113">
        <v>0</v>
      </c>
      <c r="I110" s="40"/>
      <c r="J110" s="40"/>
    </row>
    <row r="111" spans="1:10" s="37" customFormat="1" ht="75" customHeight="1">
      <c r="A111" s="67"/>
      <c r="B111" s="68" t="s">
        <v>683</v>
      </c>
      <c r="C111" s="68">
        <v>992</v>
      </c>
      <c r="D111" s="69" t="s">
        <v>52</v>
      </c>
      <c r="E111" s="69" t="s">
        <v>49</v>
      </c>
      <c r="F111" s="69" t="s">
        <v>620</v>
      </c>
      <c r="G111" s="69" t="s">
        <v>255</v>
      </c>
      <c r="H111" s="113">
        <v>60000</v>
      </c>
      <c r="I111" s="40"/>
      <c r="J111" s="40"/>
    </row>
    <row r="112" spans="1:10" s="37" customFormat="1" ht="15.75" customHeight="1" hidden="1">
      <c r="A112" s="67"/>
      <c r="B112" s="68" t="s">
        <v>208</v>
      </c>
      <c r="C112" s="68">
        <v>992</v>
      </c>
      <c r="D112" s="69" t="s">
        <v>52</v>
      </c>
      <c r="E112" s="69" t="s">
        <v>49</v>
      </c>
      <c r="F112" s="69" t="s">
        <v>457</v>
      </c>
      <c r="G112" s="69" t="s">
        <v>207</v>
      </c>
      <c r="H112" s="113">
        <v>0</v>
      </c>
      <c r="I112" s="40"/>
      <c r="J112" s="40"/>
    </row>
    <row r="113" spans="1:10" s="37" customFormat="1" ht="18.75">
      <c r="A113" s="67"/>
      <c r="B113" s="106" t="s">
        <v>57</v>
      </c>
      <c r="C113" s="106">
        <v>992</v>
      </c>
      <c r="D113" s="116" t="s">
        <v>40</v>
      </c>
      <c r="E113" s="116" t="s">
        <v>1</v>
      </c>
      <c r="F113" s="116"/>
      <c r="G113" s="116"/>
      <c r="H113" s="142">
        <f>H122+H114</f>
        <v>4263133.54</v>
      </c>
      <c r="I113" s="40"/>
      <c r="J113" s="40"/>
    </row>
    <row r="114" spans="1:10" s="37" customFormat="1" ht="18.75">
      <c r="A114" s="73"/>
      <c r="B114" s="68" t="s">
        <v>109</v>
      </c>
      <c r="C114" s="68">
        <v>992</v>
      </c>
      <c r="D114" s="69" t="s">
        <v>40</v>
      </c>
      <c r="E114" s="69" t="s">
        <v>54</v>
      </c>
      <c r="F114" s="69"/>
      <c r="G114" s="69"/>
      <c r="H114" s="143">
        <f>H115+H119</f>
        <v>4153133.54</v>
      </c>
      <c r="I114" s="74"/>
      <c r="J114" s="74"/>
    </row>
    <row r="115" spans="1:10" s="37" customFormat="1" ht="75" customHeight="1">
      <c r="A115" s="67"/>
      <c r="B115" s="68" t="s">
        <v>684</v>
      </c>
      <c r="C115" s="68">
        <v>992</v>
      </c>
      <c r="D115" s="69" t="s">
        <v>40</v>
      </c>
      <c r="E115" s="69" t="s">
        <v>54</v>
      </c>
      <c r="F115" s="69" t="s">
        <v>419</v>
      </c>
      <c r="G115" s="69"/>
      <c r="H115" s="143">
        <f>H116</f>
        <v>3300833.54</v>
      </c>
      <c r="I115" s="40"/>
      <c r="J115" s="40"/>
    </row>
    <row r="116" spans="1:10" s="37" customFormat="1" ht="112.5" customHeight="1">
      <c r="A116" s="67"/>
      <c r="B116" s="120" t="s">
        <v>143</v>
      </c>
      <c r="C116" s="68">
        <v>992</v>
      </c>
      <c r="D116" s="69" t="s">
        <v>40</v>
      </c>
      <c r="E116" s="69" t="s">
        <v>54</v>
      </c>
      <c r="F116" s="69" t="s">
        <v>420</v>
      </c>
      <c r="G116" s="69"/>
      <c r="H116" s="143">
        <f>H117+H118</f>
        <v>3300833.54</v>
      </c>
      <c r="I116" s="40"/>
      <c r="J116" s="40"/>
    </row>
    <row r="117" spans="1:10" s="37" customFormat="1" ht="35.25" customHeight="1">
      <c r="A117" s="67"/>
      <c r="B117" s="68" t="s">
        <v>206</v>
      </c>
      <c r="C117" s="68">
        <v>992</v>
      </c>
      <c r="D117" s="69" t="s">
        <v>40</v>
      </c>
      <c r="E117" s="69" t="s">
        <v>54</v>
      </c>
      <c r="F117" s="69" t="s">
        <v>420</v>
      </c>
      <c r="G117" s="69" t="s">
        <v>205</v>
      </c>
      <c r="H117" s="143">
        <v>2701255.09</v>
      </c>
      <c r="I117" s="40"/>
      <c r="J117" s="40"/>
    </row>
    <row r="118" spans="1:10" s="37" customFormat="1" ht="75" customHeight="1">
      <c r="A118" s="67"/>
      <c r="B118" s="311" t="s">
        <v>738</v>
      </c>
      <c r="C118" s="68">
        <v>992</v>
      </c>
      <c r="D118" s="69" t="s">
        <v>40</v>
      </c>
      <c r="E118" s="69" t="s">
        <v>54</v>
      </c>
      <c r="F118" s="69" t="s">
        <v>420</v>
      </c>
      <c r="G118" s="69" t="s">
        <v>226</v>
      </c>
      <c r="H118" s="143">
        <v>599578.45</v>
      </c>
      <c r="I118" s="40"/>
      <c r="J118" s="40"/>
    </row>
    <row r="119" spans="1:10" s="37" customFormat="1" ht="50.25" customHeight="1">
      <c r="A119" s="67"/>
      <c r="B119" s="311" t="s">
        <v>740</v>
      </c>
      <c r="C119" s="68">
        <v>992</v>
      </c>
      <c r="D119" s="69" t="s">
        <v>40</v>
      </c>
      <c r="E119" s="69" t="s">
        <v>54</v>
      </c>
      <c r="F119" s="69" t="s">
        <v>739</v>
      </c>
      <c r="G119" s="69"/>
      <c r="H119" s="143">
        <v>852300</v>
      </c>
      <c r="I119" s="40"/>
      <c r="J119" s="40"/>
    </row>
    <row r="120" spans="1:10" s="37" customFormat="1" ht="96.75" customHeight="1">
      <c r="A120" s="67"/>
      <c r="B120" s="311" t="s">
        <v>155</v>
      </c>
      <c r="C120" s="68">
        <v>992</v>
      </c>
      <c r="D120" s="69" t="s">
        <v>40</v>
      </c>
      <c r="E120" s="69" t="s">
        <v>54</v>
      </c>
      <c r="F120" s="69" t="s">
        <v>751</v>
      </c>
      <c r="G120" s="69"/>
      <c r="H120" s="143">
        <v>852300</v>
      </c>
      <c r="I120" s="40"/>
      <c r="J120" s="40"/>
    </row>
    <row r="121" spans="1:10" s="37" customFormat="1" ht="60" customHeight="1">
      <c r="A121" s="67"/>
      <c r="B121" s="68" t="s">
        <v>206</v>
      </c>
      <c r="C121" s="68">
        <v>992</v>
      </c>
      <c r="D121" s="69" t="s">
        <v>40</v>
      </c>
      <c r="E121" s="69" t="s">
        <v>54</v>
      </c>
      <c r="F121" s="69" t="s">
        <v>751</v>
      </c>
      <c r="G121" s="69" t="s">
        <v>205</v>
      </c>
      <c r="H121" s="143">
        <v>852300</v>
      </c>
      <c r="I121" s="40"/>
      <c r="J121" s="40"/>
    </row>
    <row r="122" spans="1:10" s="37" customFormat="1" ht="36.75" customHeight="1">
      <c r="A122" s="73"/>
      <c r="B122" s="68" t="s">
        <v>58</v>
      </c>
      <c r="C122" s="68">
        <v>992</v>
      </c>
      <c r="D122" s="69" t="s">
        <v>40</v>
      </c>
      <c r="E122" s="69" t="s">
        <v>45</v>
      </c>
      <c r="F122" s="69"/>
      <c r="G122" s="69"/>
      <c r="H122" s="113">
        <f>H130+H133</f>
        <v>110000</v>
      </c>
      <c r="I122" s="74"/>
      <c r="J122" s="74"/>
    </row>
    <row r="123" spans="1:10" s="37" customFormat="1" ht="30" customHeight="1" hidden="1">
      <c r="A123" s="67"/>
      <c r="B123" s="68" t="str">
        <f>B107</f>
        <v>Мероприятия и ведомственные целевые программы муниципального образования Белореченский район</v>
      </c>
      <c r="C123" s="68">
        <v>992</v>
      </c>
      <c r="D123" s="69" t="s">
        <v>40</v>
      </c>
      <c r="E123" s="69" t="s">
        <v>45</v>
      </c>
      <c r="F123" s="69" t="s">
        <v>335</v>
      </c>
      <c r="G123" s="69"/>
      <c r="H123" s="113">
        <f>H124+H128+H136</f>
        <v>110000</v>
      </c>
      <c r="I123" s="40"/>
      <c r="J123" s="40"/>
    </row>
    <row r="124" spans="1:10" s="37" customFormat="1" ht="56.25" hidden="1">
      <c r="A124" s="67"/>
      <c r="B124" s="68" t="s">
        <v>341</v>
      </c>
      <c r="C124" s="68">
        <v>992</v>
      </c>
      <c r="D124" s="69" t="s">
        <v>40</v>
      </c>
      <c r="E124" s="69" t="s">
        <v>45</v>
      </c>
      <c r="F124" s="69" t="s">
        <v>421</v>
      </c>
      <c r="G124" s="69"/>
      <c r="H124" s="113">
        <f>H126</f>
        <v>0</v>
      </c>
      <c r="I124" s="40"/>
      <c r="J124" s="40"/>
    </row>
    <row r="125" spans="1:10" s="37" customFormat="1" ht="37.5" hidden="1">
      <c r="A125" s="67"/>
      <c r="B125" s="68" t="s">
        <v>147</v>
      </c>
      <c r="C125" s="68">
        <v>992</v>
      </c>
      <c r="D125" s="69" t="s">
        <v>40</v>
      </c>
      <c r="E125" s="69" t="s">
        <v>45</v>
      </c>
      <c r="F125" s="69" t="s">
        <v>422</v>
      </c>
      <c r="G125" s="69"/>
      <c r="H125" s="113">
        <f>H126</f>
        <v>0</v>
      </c>
      <c r="I125" s="40"/>
      <c r="J125" s="40"/>
    </row>
    <row r="126" spans="1:10" s="37" customFormat="1" ht="11.25" customHeight="1" hidden="1">
      <c r="A126" s="67"/>
      <c r="B126" s="68" t="s">
        <v>206</v>
      </c>
      <c r="C126" s="68">
        <v>992</v>
      </c>
      <c r="D126" s="69" t="s">
        <v>40</v>
      </c>
      <c r="E126" s="69" t="s">
        <v>45</v>
      </c>
      <c r="F126" s="69" t="s">
        <v>422</v>
      </c>
      <c r="G126" s="69" t="s">
        <v>205</v>
      </c>
      <c r="H126" s="113">
        <v>0</v>
      </c>
      <c r="I126" s="40"/>
      <c r="J126" s="40"/>
    </row>
    <row r="127" spans="1:10" s="37" customFormat="1" ht="1.5" customHeight="1">
      <c r="A127" s="67"/>
      <c r="B127" s="68" t="s">
        <v>342</v>
      </c>
      <c r="C127" s="68">
        <v>992</v>
      </c>
      <c r="D127" s="69" t="s">
        <v>40</v>
      </c>
      <c r="E127" s="69" t="s">
        <v>45</v>
      </c>
      <c r="F127" s="69" t="s">
        <v>423</v>
      </c>
      <c r="G127" s="69"/>
      <c r="H127" s="113"/>
      <c r="I127" s="40"/>
      <c r="J127" s="40"/>
    </row>
    <row r="128" spans="1:10" s="37" customFormat="1" ht="18.75" customHeight="1" hidden="1">
      <c r="A128" s="67"/>
      <c r="B128" s="119" t="s">
        <v>84</v>
      </c>
      <c r="C128" s="68">
        <v>992</v>
      </c>
      <c r="D128" s="69" t="s">
        <v>40</v>
      </c>
      <c r="E128" s="69" t="s">
        <v>45</v>
      </c>
      <c r="F128" s="69" t="s">
        <v>424</v>
      </c>
      <c r="G128" s="69"/>
      <c r="H128" s="113">
        <f>H129</f>
        <v>10000</v>
      </c>
      <c r="I128" s="40"/>
      <c r="J128" s="40"/>
    </row>
    <row r="129" spans="1:10" s="37" customFormat="1" ht="52.5" customHeight="1">
      <c r="A129" s="67"/>
      <c r="B129" s="68" t="s">
        <v>600</v>
      </c>
      <c r="C129" s="68">
        <v>992</v>
      </c>
      <c r="D129" s="69" t="s">
        <v>40</v>
      </c>
      <c r="E129" s="69" t="s">
        <v>45</v>
      </c>
      <c r="F129" s="69" t="s">
        <v>413</v>
      </c>
      <c r="G129" s="69"/>
      <c r="H129" s="113">
        <v>10000</v>
      </c>
      <c r="I129" s="40"/>
      <c r="J129" s="40"/>
    </row>
    <row r="130" spans="1:10" s="37" customFormat="1" ht="75" customHeight="1">
      <c r="A130" s="67"/>
      <c r="B130" s="68" t="s">
        <v>603</v>
      </c>
      <c r="C130" s="68">
        <v>992</v>
      </c>
      <c r="D130" s="69" t="s">
        <v>40</v>
      </c>
      <c r="E130" s="69" t="s">
        <v>45</v>
      </c>
      <c r="F130" s="69" t="s">
        <v>425</v>
      </c>
      <c r="G130" s="69"/>
      <c r="H130" s="113">
        <f>H131</f>
        <v>10000</v>
      </c>
      <c r="I130" s="40"/>
      <c r="J130" s="40"/>
    </row>
    <row r="131" spans="1:10" s="37" customFormat="1" ht="73.5" customHeight="1">
      <c r="A131" s="67"/>
      <c r="B131" s="119" t="s">
        <v>603</v>
      </c>
      <c r="C131" s="68">
        <v>992</v>
      </c>
      <c r="D131" s="69" t="s">
        <v>40</v>
      </c>
      <c r="E131" s="69" t="s">
        <v>45</v>
      </c>
      <c r="F131" s="69" t="s">
        <v>621</v>
      </c>
      <c r="G131" s="69"/>
      <c r="H131" s="113">
        <f>H132</f>
        <v>10000</v>
      </c>
      <c r="I131" s="40"/>
      <c r="J131" s="40"/>
    </row>
    <row r="132" spans="1:10" s="37" customFormat="1" ht="34.5" customHeight="1">
      <c r="A132" s="67"/>
      <c r="B132" s="68" t="str">
        <f>B136</f>
        <v>Закупка товаров, работ и услуг для государственных (муниципальных)нужд</v>
      </c>
      <c r="C132" s="68">
        <v>992</v>
      </c>
      <c r="D132" s="69" t="s">
        <v>40</v>
      </c>
      <c r="E132" s="69" t="s">
        <v>45</v>
      </c>
      <c r="F132" s="69" t="s">
        <v>621</v>
      </c>
      <c r="G132" s="69" t="s">
        <v>205</v>
      </c>
      <c r="H132" s="113">
        <v>10000</v>
      </c>
      <c r="I132" s="40"/>
      <c r="J132" s="40"/>
    </row>
    <row r="133" spans="1:10" s="37" customFormat="1" ht="57" customHeight="1">
      <c r="A133" s="67"/>
      <c r="B133" s="68" t="s">
        <v>217</v>
      </c>
      <c r="C133" s="68">
        <v>992</v>
      </c>
      <c r="D133" s="69" t="s">
        <v>40</v>
      </c>
      <c r="E133" s="69" t="s">
        <v>45</v>
      </c>
      <c r="F133" s="69" t="s">
        <v>451</v>
      </c>
      <c r="G133" s="69"/>
      <c r="H133" s="113">
        <f>H134</f>
        <v>100000</v>
      </c>
      <c r="I133" s="40"/>
      <c r="J133" s="40"/>
    </row>
    <row r="134" spans="1:10" s="37" customFormat="1" ht="53.25" customHeight="1">
      <c r="A134" s="67"/>
      <c r="B134" s="119" t="s">
        <v>604</v>
      </c>
      <c r="C134" s="68">
        <v>992</v>
      </c>
      <c r="D134" s="69" t="s">
        <v>40</v>
      </c>
      <c r="E134" s="69" t="s">
        <v>45</v>
      </c>
      <c r="F134" s="69" t="s">
        <v>478</v>
      </c>
      <c r="G134" s="69"/>
      <c r="H134" s="113">
        <f>H136</f>
        <v>100000</v>
      </c>
      <c r="I134" s="40"/>
      <c r="J134" s="40"/>
    </row>
    <row r="135" spans="1:10" s="37" customFormat="1" ht="36" customHeight="1">
      <c r="A135" s="67"/>
      <c r="B135" s="68" t="s">
        <v>147</v>
      </c>
      <c r="C135" s="68">
        <v>992</v>
      </c>
      <c r="D135" s="69" t="s">
        <v>40</v>
      </c>
      <c r="E135" s="69" t="s">
        <v>45</v>
      </c>
      <c r="F135" s="69" t="s">
        <v>685</v>
      </c>
      <c r="G135" s="69"/>
      <c r="H135" s="113">
        <f>H136</f>
        <v>100000</v>
      </c>
      <c r="I135" s="40"/>
      <c r="J135" s="40"/>
    </row>
    <row r="136" spans="1:10" s="37" customFormat="1" ht="39.75" customHeight="1">
      <c r="A136" s="67"/>
      <c r="B136" s="68" t="str">
        <f>B117</f>
        <v>Закупка товаров, работ и услуг для государственных (муниципальных)нужд</v>
      </c>
      <c r="C136" s="68">
        <v>992</v>
      </c>
      <c r="D136" s="69" t="s">
        <v>40</v>
      </c>
      <c r="E136" s="69" t="s">
        <v>45</v>
      </c>
      <c r="F136" s="69" t="s">
        <v>685</v>
      </c>
      <c r="G136" s="69" t="s">
        <v>205</v>
      </c>
      <c r="H136" s="113">
        <v>100000</v>
      </c>
      <c r="I136" s="40"/>
      <c r="J136" s="40"/>
    </row>
    <row r="137" spans="1:10" s="37" customFormat="1" ht="18.75">
      <c r="A137" s="66"/>
      <c r="B137" s="106" t="s">
        <v>61</v>
      </c>
      <c r="C137" s="106">
        <v>992</v>
      </c>
      <c r="D137" s="116" t="s">
        <v>41</v>
      </c>
      <c r="E137" s="116" t="s">
        <v>1</v>
      </c>
      <c r="F137" s="116"/>
      <c r="G137" s="116"/>
      <c r="H137" s="142">
        <f>H138+H146</f>
        <v>13102844.11</v>
      </c>
      <c r="I137" s="40"/>
      <c r="J137" s="40"/>
    </row>
    <row r="138" spans="1:10" s="37" customFormat="1" ht="18.75" customHeight="1">
      <c r="A138" s="73"/>
      <c r="B138" s="68" t="s">
        <v>62</v>
      </c>
      <c r="C138" s="68">
        <v>992</v>
      </c>
      <c r="D138" s="69" t="s">
        <v>41</v>
      </c>
      <c r="E138" s="69" t="s">
        <v>39</v>
      </c>
      <c r="F138" s="69"/>
      <c r="G138" s="69"/>
      <c r="H138" s="113">
        <f>H142+H139</f>
        <v>3491518</v>
      </c>
      <c r="I138" s="74"/>
      <c r="J138" s="74"/>
    </row>
    <row r="139" spans="1:10" s="37" customFormat="1" ht="55.5" customHeight="1">
      <c r="A139" s="73"/>
      <c r="B139" s="68" t="s">
        <v>600</v>
      </c>
      <c r="C139" s="68">
        <v>992</v>
      </c>
      <c r="D139" s="69" t="s">
        <v>41</v>
      </c>
      <c r="E139" s="69" t="s">
        <v>39</v>
      </c>
      <c r="F139" s="69" t="s">
        <v>413</v>
      </c>
      <c r="G139" s="69"/>
      <c r="H139" s="113">
        <f>H140</f>
        <v>463575</v>
      </c>
      <c r="I139" s="74"/>
      <c r="J139" s="74"/>
    </row>
    <row r="140" spans="1:10" s="37" customFormat="1" ht="75" customHeight="1">
      <c r="A140" s="73"/>
      <c r="B140" s="68" t="s">
        <v>696</v>
      </c>
      <c r="C140" s="68">
        <v>992</v>
      </c>
      <c r="D140" s="69" t="s">
        <v>41</v>
      </c>
      <c r="E140" s="69" t="s">
        <v>39</v>
      </c>
      <c r="F140" s="69" t="s">
        <v>697</v>
      </c>
      <c r="G140" s="69"/>
      <c r="H140" s="113">
        <f>H141</f>
        <v>463575</v>
      </c>
      <c r="I140" s="74"/>
      <c r="J140" s="74"/>
    </row>
    <row r="141" spans="1:10" s="37" customFormat="1" ht="35.25" customHeight="1">
      <c r="A141" s="73"/>
      <c r="B141" s="68" t="s">
        <v>500</v>
      </c>
      <c r="C141" s="68">
        <v>992</v>
      </c>
      <c r="D141" s="69" t="s">
        <v>41</v>
      </c>
      <c r="E141" s="69" t="s">
        <v>39</v>
      </c>
      <c r="F141" s="69" t="s">
        <v>697</v>
      </c>
      <c r="G141" s="69" t="s">
        <v>205</v>
      </c>
      <c r="H141" s="113">
        <v>463575</v>
      </c>
      <c r="I141" s="74"/>
      <c r="J141" s="74"/>
    </row>
    <row r="142" spans="1:10" s="37" customFormat="1" ht="56.25" customHeight="1">
      <c r="A142" s="67"/>
      <c r="B142" s="68" t="s">
        <v>406</v>
      </c>
      <c r="C142" s="68">
        <v>992</v>
      </c>
      <c r="D142" s="69" t="s">
        <v>41</v>
      </c>
      <c r="E142" s="69" t="s">
        <v>39</v>
      </c>
      <c r="F142" s="69" t="s">
        <v>426</v>
      </c>
      <c r="G142" s="69"/>
      <c r="H142" s="113">
        <f>H143</f>
        <v>3027943</v>
      </c>
      <c r="I142" s="40"/>
      <c r="J142" s="40"/>
    </row>
    <row r="143" spans="1:10" s="37" customFormat="1" ht="35.25" customHeight="1">
      <c r="A143" s="67"/>
      <c r="B143" s="119" t="s">
        <v>475</v>
      </c>
      <c r="C143" s="68">
        <v>992</v>
      </c>
      <c r="D143" s="69" t="s">
        <v>41</v>
      </c>
      <c r="E143" s="69" t="s">
        <v>39</v>
      </c>
      <c r="F143" s="69" t="s">
        <v>473</v>
      </c>
      <c r="G143" s="69"/>
      <c r="H143" s="113">
        <f>H144</f>
        <v>3027943</v>
      </c>
      <c r="I143" s="40"/>
      <c r="J143" s="40"/>
    </row>
    <row r="144" spans="1:10" s="37" customFormat="1" ht="77.25" customHeight="1">
      <c r="A144" s="67"/>
      <c r="B144" s="48" t="s">
        <v>160</v>
      </c>
      <c r="C144" s="68">
        <v>992</v>
      </c>
      <c r="D144" s="69" t="s">
        <v>41</v>
      </c>
      <c r="E144" s="69" t="s">
        <v>39</v>
      </c>
      <c r="F144" s="69" t="s">
        <v>474</v>
      </c>
      <c r="G144" s="69"/>
      <c r="H144" s="113">
        <f>H145</f>
        <v>3027943</v>
      </c>
      <c r="I144" s="40"/>
      <c r="J144" s="40"/>
    </row>
    <row r="145" spans="1:10" s="37" customFormat="1" ht="54" customHeight="1">
      <c r="A145" s="67"/>
      <c r="B145" s="119" t="s">
        <v>499</v>
      </c>
      <c r="C145" s="68">
        <v>992</v>
      </c>
      <c r="D145" s="69" t="s">
        <v>41</v>
      </c>
      <c r="E145" s="69" t="s">
        <v>39</v>
      </c>
      <c r="F145" s="69" t="s">
        <v>474</v>
      </c>
      <c r="G145" s="69" t="s">
        <v>226</v>
      </c>
      <c r="H145" s="113">
        <v>3027943</v>
      </c>
      <c r="I145" s="40"/>
      <c r="J145" s="40"/>
    </row>
    <row r="146" spans="1:10" s="37" customFormat="1" ht="15" customHeight="1">
      <c r="A146" s="73"/>
      <c r="B146" s="106" t="s">
        <v>65</v>
      </c>
      <c r="C146" s="106">
        <v>992</v>
      </c>
      <c r="D146" s="116" t="s">
        <v>41</v>
      </c>
      <c r="E146" s="116" t="s">
        <v>52</v>
      </c>
      <c r="F146" s="116"/>
      <c r="G146" s="116"/>
      <c r="H146" s="142">
        <f>H147</f>
        <v>9611326.11</v>
      </c>
      <c r="I146" s="74"/>
      <c r="J146" s="74"/>
    </row>
    <row r="147" spans="1:10" s="37" customFormat="1" ht="18" customHeight="1">
      <c r="A147" s="67"/>
      <c r="B147" s="68" t="s">
        <v>343</v>
      </c>
      <c r="C147" s="68">
        <v>992</v>
      </c>
      <c r="D147" s="69" t="s">
        <v>41</v>
      </c>
      <c r="E147" s="69" t="s">
        <v>52</v>
      </c>
      <c r="F147" s="69" t="s">
        <v>427</v>
      </c>
      <c r="G147" s="69"/>
      <c r="H147" s="113">
        <f>H148+H150+H152+H154+H156+H158</f>
        <v>9611326.11</v>
      </c>
      <c r="I147" s="40"/>
      <c r="J147" s="40"/>
    </row>
    <row r="148" spans="1:10" s="37" customFormat="1" ht="35.25" customHeight="1">
      <c r="A148" s="67"/>
      <c r="B148" s="118" t="s">
        <v>241</v>
      </c>
      <c r="C148" s="68">
        <v>992</v>
      </c>
      <c r="D148" s="69" t="s">
        <v>41</v>
      </c>
      <c r="E148" s="69" t="s">
        <v>52</v>
      </c>
      <c r="F148" s="69" t="s">
        <v>428</v>
      </c>
      <c r="G148" s="69"/>
      <c r="H148" s="113">
        <f>H149</f>
        <v>3000000</v>
      </c>
      <c r="I148" s="40"/>
      <c r="J148" s="40"/>
    </row>
    <row r="149" spans="1:10" s="37" customFormat="1" ht="48" customHeight="1">
      <c r="A149" s="67"/>
      <c r="B149" s="68" t="s">
        <v>500</v>
      </c>
      <c r="C149" s="68">
        <v>992</v>
      </c>
      <c r="D149" s="69" t="s">
        <v>41</v>
      </c>
      <c r="E149" s="69" t="s">
        <v>52</v>
      </c>
      <c r="F149" s="69" t="s">
        <v>428</v>
      </c>
      <c r="G149" s="69" t="s">
        <v>205</v>
      </c>
      <c r="H149" s="113">
        <v>3000000</v>
      </c>
      <c r="I149" s="40"/>
      <c r="J149" s="40"/>
    </row>
    <row r="150" spans="1:10" s="37" customFormat="1" ht="36.75" customHeight="1">
      <c r="A150" s="67"/>
      <c r="B150" s="68" t="s">
        <v>148</v>
      </c>
      <c r="C150" s="68">
        <v>992</v>
      </c>
      <c r="D150" s="69" t="s">
        <v>41</v>
      </c>
      <c r="E150" s="69" t="s">
        <v>52</v>
      </c>
      <c r="F150" s="69" t="s">
        <v>447</v>
      </c>
      <c r="G150" s="69"/>
      <c r="H150" s="113">
        <f>H151</f>
        <v>100000</v>
      </c>
      <c r="I150" s="40"/>
      <c r="J150" s="40"/>
    </row>
    <row r="151" spans="1:10" s="37" customFormat="1" ht="37.5" customHeight="1">
      <c r="A151" s="67"/>
      <c r="B151" s="68" t="str">
        <f>B149</f>
        <v>Закупка товаров,работ и услуг для государственных и (муниципальных) нужд</v>
      </c>
      <c r="C151" s="68">
        <v>992</v>
      </c>
      <c r="D151" s="69" t="s">
        <v>41</v>
      </c>
      <c r="E151" s="69" t="s">
        <v>52</v>
      </c>
      <c r="F151" s="69" t="s">
        <v>447</v>
      </c>
      <c r="G151" s="69" t="s">
        <v>205</v>
      </c>
      <c r="H151" s="113">
        <v>100000</v>
      </c>
      <c r="I151" s="40"/>
      <c r="J151" s="40"/>
    </row>
    <row r="152" spans="1:10" s="37" customFormat="1" ht="37.5">
      <c r="A152" s="67"/>
      <c r="B152" s="68" t="s">
        <v>99</v>
      </c>
      <c r="C152" s="68">
        <v>992</v>
      </c>
      <c r="D152" s="69" t="s">
        <v>41</v>
      </c>
      <c r="E152" s="69" t="s">
        <v>52</v>
      </c>
      <c r="F152" s="69" t="s">
        <v>429</v>
      </c>
      <c r="G152" s="69"/>
      <c r="H152" s="113">
        <f>H153</f>
        <v>3616604.77</v>
      </c>
      <c r="I152" s="40"/>
      <c r="J152" s="40"/>
    </row>
    <row r="153" spans="1:10" s="37" customFormat="1" ht="36" customHeight="1">
      <c r="A153" s="67"/>
      <c r="B153" s="68" t="str">
        <f>B151</f>
        <v>Закупка товаров,работ и услуг для государственных и (муниципальных) нужд</v>
      </c>
      <c r="C153" s="68">
        <v>992</v>
      </c>
      <c r="D153" s="69" t="s">
        <v>41</v>
      </c>
      <c r="E153" s="69" t="s">
        <v>52</v>
      </c>
      <c r="F153" s="69" t="s">
        <v>429</v>
      </c>
      <c r="G153" s="69" t="s">
        <v>205</v>
      </c>
      <c r="H153" s="113">
        <v>3616604.77</v>
      </c>
      <c r="I153" s="40"/>
      <c r="J153" s="40"/>
    </row>
    <row r="154" spans="1:10" s="37" customFormat="1" ht="18.75">
      <c r="A154" s="67"/>
      <c r="B154" s="68" t="s">
        <v>122</v>
      </c>
      <c r="C154" s="68">
        <v>992</v>
      </c>
      <c r="D154" s="69" t="s">
        <v>41</v>
      </c>
      <c r="E154" s="69" t="s">
        <v>52</v>
      </c>
      <c r="F154" s="69" t="s">
        <v>448</v>
      </c>
      <c r="G154" s="69"/>
      <c r="H154" s="113">
        <f>H155</f>
        <v>50000</v>
      </c>
      <c r="I154" s="40"/>
      <c r="J154" s="40"/>
    </row>
    <row r="155" spans="1:10" s="37" customFormat="1" ht="36" customHeight="1">
      <c r="A155" s="67"/>
      <c r="B155" s="68" t="str">
        <f>B153</f>
        <v>Закупка товаров,работ и услуг для государственных и (муниципальных) нужд</v>
      </c>
      <c r="C155" s="68">
        <v>992</v>
      </c>
      <c r="D155" s="69" t="s">
        <v>41</v>
      </c>
      <c r="E155" s="69" t="s">
        <v>52</v>
      </c>
      <c r="F155" s="69" t="s">
        <v>448</v>
      </c>
      <c r="G155" s="69" t="s">
        <v>205</v>
      </c>
      <c r="H155" s="113">
        <v>50000</v>
      </c>
      <c r="I155" s="40"/>
      <c r="J155" s="40"/>
    </row>
    <row r="156" spans="1:10" s="37" customFormat="1" ht="36" customHeight="1">
      <c r="A156" s="67"/>
      <c r="B156" s="68" t="s">
        <v>737</v>
      </c>
      <c r="C156" s="68">
        <v>992</v>
      </c>
      <c r="D156" s="69" t="s">
        <v>41</v>
      </c>
      <c r="E156" s="69" t="s">
        <v>52</v>
      </c>
      <c r="F156" s="69" t="s">
        <v>735</v>
      </c>
      <c r="G156" s="69"/>
      <c r="H156" s="113">
        <f>H157</f>
        <v>2140379.24</v>
      </c>
      <c r="I156" s="40"/>
      <c r="J156" s="40"/>
    </row>
    <row r="157" spans="1:10" s="37" customFormat="1" ht="36" customHeight="1">
      <c r="A157" s="67"/>
      <c r="B157" s="68" t="str">
        <f>B155</f>
        <v>Закупка товаров,работ и услуг для государственных и (муниципальных) нужд</v>
      </c>
      <c r="C157" s="68">
        <v>992</v>
      </c>
      <c r="D157" s="69" t="s">
        <v>41</v>
      </c>
      <c r="E157" s="69" t="s">
        <v>52</v>
      </c>
      <c r="F157" s="69" t="s">
        <v>735</v>
      </c>
      <c r="G157" s="69" t="s">
        <v>205</v>
      </c>
      <c r="H157" s="113">
        <v>2140379.24</v>
      </c>
      <c r="I157" s="40"/>
      <c r="J157" s="40"/>
    </row>
    <row r="158" spans="1:10" s="37" customFormat="1" ht="36" customHeight="1">
      <c r="A158" s="67"/>
      <c r="B158" s="68" t="s">
        <v>737</v>
      </c>
      <c r="C158" s="68">
        <v>992</v>
      </c>
      <c r="D158" s="69" t="s">
        <v>41</v>
      </c>
      <c r="E158" s="69" t="s">
        <v>52</v>
      </c>
      <c r="F158" s="69" t="s">
        <v>736</v>
      </c>
      <c r="G158" s="69" t="s">
        <v>205</v>
      </c>
      <c r="H158" s="113">
        <f>H159</f>
        <v>704342.1</v>
      </c>
      <c r="I158" s="40"/>
      <c r="J158" s="40"/>
    </row>
    <row r="159" spans="1:10" s="37" customFormat="1" ht="36" customHeight="1">
      <c r="A159" s="67"/>
      <c r="B159" s="68" t="str">
        <f>B157</f>
        <v>Закупка товаров,работ и услуг для государственных и (муниципальных) нужд</v>
      </c>
      <c r="C159" s="68">
        <v>992</v>
      </c>
      <c r="D159" s="69" t="s">
        <v>41</v>
      </c>
      <c r="E159" s="69" t="s">
        <v>52</v>
      </c>
      <c r="F159" s="69" t="s">
        <v>736</v>
      </c>
      <c r="G159" s="69" t="s">
        <v>205</v>
      </c>
      <c r="H159" s="113">
        <v>704342.1</v>
      </c>
      <c r="I159" s="40"/>
      <c r="J159" s="40"/>
    </row>
    <row r="160" spans="1:10" s="37" customFormat="1" ht="18" customHeight="1">
      <c r="A160" s="67"/>
      <c r="B160" s="106" t="s">
        <v>66</v>
      </c>
      <c r="C160" s="106">
        <v>992</v>
      </c>
      <c r="D160" s="116" t="s">
        <v>42</v>
      </c>
      <c r="E160" s="116" t="s">
        <v>1</v>
      </c>
      <c r="F160" s="116"/>
      <c r="G160" s="116"/>
      <c r="H160" s="142">
        <f>H167+H161</f>
        <v>50000</v>
      </c>
      <c r="I160" s="40"/>
      <c r="J160" s="40"/>
    </row>
    <row r="161" spans="1:10" s="37" customFormat="1" ht="1.5" customHeight="1">
      <c r="A161" s="67"/>
      <c r="B161" s="68" t="s">
        <v>633</v>
      </c>
      <c r="C161" s="68">
        <v>992</v>
      </c>
      <c r="D161" s="69" t="s">
        <v>42</v>
      </c>
      <c r="E161" s="69" t="s">
        <v>37</v>
      </c>
      <c r="F161" s="116"/>
      <c r="G161" s="116"/>
      <c r="H161" s="113">
        <f>H162</f>
        <v>0</v>
      </c>
      <c r="I161" s="40"/>
      <c r="J161" s="40"/>
    </row>
    <row r="162" spans="1:10" s="37" customFormat="1" ht="53.25" customHeight="1" hidden="1">
      <c r="A162" s="67"/>
      <c r="B162" s="68" t="s">
        <v>634</v>
      </c>
      <c r="C162" s="68">
        <v>992</v>
      </c>
      <c r="D162" s="69" t="s">
        <v>42</v>
      </c>
      <c r="E162" s="69" t="s">
        <v>37</v>
      </c>
      <c r="F162" s="69" t="s">
        <v>426</v>
      </c>
      <c r="G162" s="116"/>
      <c r="H162" s="113">
        <f>H163</f>
        <v>0</v>
      </c>
      <c r="I162" s="40"/>
      <c r="J162" s="40"/>
    </row>
    <row r="163" spans="1:10" s="37" customFormat="1" ht="33" customHeight="1" hidden="1">
      <c r="A163" s="67"/>
      <c r="B163" s="68" t="s">
        <v>635</v>
      </c>
      <c r="C163" s="68">
        <v>992</v>
      </c>
      <c r="D163" s="69" t="s">
        <v>42</v>
      </c>
      <c r="E163" s="69" t="s">
        <v>37</v>
      </c>
      <c r="F163" s="69" t="s">
        <v>636</v>
      </c>
      <c r="G163" s="116"/>
      <c r="H163" s="113">
        <f>H164</f>
        <v>0</v>
      </c>
      <c r="I163" s="40"/>
      <c r="J163" s="40"/>
    </row>
    <row r="164" spans="1:10" s="37" customFormat="1" ht="55.5" customHeight="1" hidden="1">
      <c r="A164" s="67"/>
      <c r="B164" s="68" t="s">
        <v>637</v>
      </c>
      <c r="C164" s="68">
        <v>992</v>
      </c>
      <c r="D164" s="69" t="s">
        <v>42</v>
      </c>
      <c r="E164" s="69" t="s">
        <v>37</v>
      </c>
      <c r="F164" s="69" t="s">
        <v>638</v>
      </c>
      <c r="G164" s="116"/>
      <c r="H164" s="113">
        <f>H165</f>
        <v>0</v>
      </c>
      <c r="I164" s="40"/>
      <c r="J164" s="40"/>
    </row>
    <row r="165" spans="1:10" s="37" customFormat="1" ht="33.75" customHeight="1" hidden="1">
      <c r="A165" s="67"/>
      <c r="B165" s="68" t="s">
        <v>639</v>
      </c>
      <c r="C165" s="68">
        <v>992</v>
      </c>
      <c r="D165" s="69" t="s">
        <v>42</v>
      </c>
      <c r="E165" s="69" t="s">
        <v>37</v>
      </c>
      <c r="F165" s="69" t="s">
        <v>640</v>
      </c>
      <c r="G165" s="116"/>
      <c r="H165" s="113">
        <f>H166</f>
        <v>0</v>
      </c>
      <c r="I165" s="40"/>
      <c r="J165" s="40"/>
    </row>
    <row r="166" spans="1:10" s="37" customFormat="1" ht="55.5" customHeight="1" hidden="1">
      <c r="A166" s="67"/>
      <c r="B166" s="119" t="s">
        <v>499</v>
      </c>
      <c r="C166" s="68">
        <v>992</v>
      </c>
      <c r="D166" s="69" t="s">
        <v>42</v>
      </c>
      <c r="E166" s="69" t="s">
        <v>37</v>
      </c>
      <c r="F166" s="69" t="s">
        <v>640</v>
      </c>
      <c r="G166" s="69" t="s">
        <v>226</v>
      </c>
      <c r="H166" s="113">
        <v>0</v>
      </c>
      <c r="I166" s="40"/>
      <c r="J166" s="40"/>
    </row>
    <row r="167" spans="1:10" s="37" customFormat="1" ht="24.75" customHeight="1">
      <c r="A167" s="75"/>
      <c r="B167" s="68" t="s">
        <v>481</v>
      </c>
      <c r="C167" s="68">
        <v>992</v>
      </c>
      <c r="D167" s="69" t="s">
        <v>42</v>
      </c>
      <c r="E167" s="69" t="s">
        <v>42</v>
      </c>
      <c r="F167" s="69"/>
      <c r="G167" s="69"/>
      <c r="H167" s="113">
        <f>H168</f>
        <v>50000</v>
      </c>
      <c r="I167" s="74"/>
      <c r="J167" s="74"/>
    </row>
    <row r="168" spans="1:10" s="37" customFormat="1" ht="39" customHeight="1">
      <c r="A168" s="75"/>
      <c r="B168" s="68" t="s">
        <v>686</v>
      </c>
      <c r="C168" s="68">
        <v>992</v>
      </c>
      <c r="D168" s="69" t="s">
        <v>42</v>
      </c>
      <c r="E168" s="69" t="s">
        <v>42</v>
      </c>
      <c r="F168" s="69" t="s">
        <v>430</v>
      </c>
      <c r="G168" s="69"/>
      <c r="H168" s="113">
        <f>H169</f>
        <v>50000</v>
      </c>
      <c r="I168" s="74"/>
      <c r="J168" s="74"/>
    </row>
    <row r="169" spans="1:10" s="37" customFormat="1" ht="33.75" customHeight="1">
      <c r="A169" s="67"/>
      <c r="B169" s="68" t="s">
        <v>344</v>
      </c>
      <c r="C169" s="68">
        <v>992</v>
      </c>
      <c r="D169" s="69" t="s">
        <v>42</v>
      </c>
      <c r="E169" s="69" t="s">
        <v>42</v>
      </c>
      <c r="F169" s="69" t="s">
        <v>431</v>
      </c>
      <c r="G169" s="69"/>
      <c r="H169" s="113">
        <f>H170+H173</f>
        <v>50000</v>
      </c>
      <c r="I169" s="40"/>
      <c r="J169" s="40"/>
    </row>
    <row r="170" spans="1:10" s="37" customFormat="1" ht="37.5">
      <c r="A170" s="67"/>
      <c r="B170" s="68" t="s">
        <v>105</v>
      </c>
      <c r="C170" s="68">
        <v>992</v>
      </c>
      <c r="D170" s="69" t="s">
        <v>42</v>
      </c>
      <c r="E170" s="69" t="s">
        <v>42</v>
      </c>
      <c r="F170" s="69" t="s">
        <v>665</v>
      </c>
      <c r="G170" s="69"/>
      <c r="H170" s="113">
        <f>H171</f>
        <v>50000</v>
      </c>
      <c r="I170" s="40"/>
      <c r="J170" s="40"/>
    </row>
    <row r="171" spans="1:10" s="37" customFormat="1" ht="35.25" customHeight="1">
      <c r="A171" s="67"/>
      <c r="B171" s="68" t="str">
        <f>B155</f>
        <v>Закупка товаров,работ и услуг для государственных и (муниципальных) нужд</v>
      </c>
      <c r="C171" s="68">
        <v>992</v>
      </c>
      <c r="D171" s="69" t="s">
        <v>42</v>
      </c>
      <c r="E171" s="69" t="s">
        <v>42</v>
      </c>
      <c r="F171" s="69" t="s">
        <v>665</v>
      </c>
      <c r="G171" s="69" t="s">
        <v>205</v>
      </c>
      <c r="H171" s="113">
        <v>50000</v>
      </c>
      <c r="I171" s="40"/>
      <c r="J171" s="40"/>
    </row>
    <row r="172" spans="1:10" s="37" customFormat="1" ht="18" customHeight="1" hidden="1">
      <c r="A172" s="67"/>
      <c r="B172" s="68" t="s">
        <v>124</v>
      </c>
      <c r="C172" s="68">
        <v>992</v>
      </c>
      <c r="D172" s="69" t="s">
        <v>42</v>
      </c>
      <c r="E172" s="69" t="s">
        <v>42</v>
      </c>
      <c r="F172" s="69" t="s">
        <v>395</v>
      </c>
      <c r="G172" s="69"/>
      <c r="H172" s="113">
        <f>H173</f>
        <v>0</v>
      </c>
      <c r="I172" s="40"/>
      <c r="J172" s="40"/>
    </row>
    <row r="173" spans="1:10" s="37" customFormat="1" ht="56.25" hidden="1">
      <c r="A173" s="67"/>
      <c r="B173" s="68" t="s">
        <v>450</v>
      </c>
      <c r="C173" s="68">
        <v>992</v>
      </c>
      <c r="D173" s="69" t="s">
        <v>42</v>
      </c>
      <c r="E173" s="69" t="s">
        <v>42</v>
      </c>
      <c r="F173" s="69" t="s">
        <v>459</v>
      </c>
      <c r="G173" s="69"/>
      <c r="H173" s="113">
        <f>H174</f>
        <v>0</v>
      </c>
      <c r="I173" s="40"/>
      <c r="J173" s="40"/>
    </row>
    <row r="174" spans="1:10" s="37" customFormat="1" ht="18.75" hidden="1">
      <c r="A174" s="67"/>
      <c r="B174" s="114" t="s">
        <v>208</v>
      </c>
      <c r="C174" s="68">
        <v>992</v>
      </c>
      <c r="D174" s="69" t="s">
        <v>42</v>
      </c>
      <c r="E174" s="69" t="s">
        <v>42</v>
      </c>
      <c r="F174" s="69" t="s">
        <v>459</v>
      </c>
      <c r="G174" s="115" t="s">
        <v>207</v>
      </c>
      <c r="H174" s="113">
        <v>0</v>
      </c>
      <c r="I174" s="40"/>
      <c r="J174" s="40"/>
    </row>
    <row r="175" spans="1:10" s="37" customFormat="1" ht="18.75">
      <c r="A175" s="66"/>
      <c r="B175" s="106" t="s">
        <v>106</v>
      </c>
      <c r="C175" s="106">
        <v>992</v>
      </c>
      <c r="D175" s="116" t="s">
        <v>67</v>
      </c>
      <c r="E175" s="116" t="s">
        <v>1</v>
      </c>
      <c r="F175" s="116"/>
      <c r="G175" s="116"/>
      <c r="H175" s="142">
        <f>H176+H188</f>
        <v>13287100</v>
      </c>
      <c r="I175" s="40"/>
      <c r="J175" s="40"/>
    </row>
    <row r="176" spans="1:10" s="37" customFormat="1" ht="18.75">
      <c r="A176" s="73"/>
      <c r="B176" s="68" t="s">
        <v>68</v>
      </c>
      <c r="C176" s="68">
        <v>992</v>
      </c>
      <c r="D176" s="69" t="s">
        <v>67</v>
      </c>
      <c r="E176" s="69" t="s">
        <v>37</v>
      </c>
      <c r="F176" s="69"/>
      <c r="G176" s="68"/>
      <c r="H176" s="113">
        <f>H177</f>
        <v>13137100</v>
      </c>
      <c r="I176" s="74"/>
      <c r="J176" s="74"/>
    </row>
    <row r="177" spans="1:10" s="37" customFormat="1" ht="72.75" customHeight="1">
      <c r="A177" s="73"/>
      <c r="B177" s="68" t="s">
        <v>687</v>
      </c>
      <c r="C177" s="68">
        <v>992</v>
      </c>
      <c r="D177" s="69" t="s">
        <v>67</v>
      </c>
      <c r="E177" s="69" t="s">
        <v>37</v>
      </c>
      <c r="F177" s="69" t="s">
        <v>432</v>
      </c>
      <c r="G177" s="69"/>
      <c r="H177" s="113">
        <f>H180+H185</f>
        <v>13137100</v>
      </c>
      <c r="I177" s="74"/>
      <c r="J177" s="74"/>
    </row>
    <row r="178" spans="1:10" s="37" customFormat="1" ht="70.5" customHeight="1" hidden="1">
      <c r="A178" s="67"/>
      <c r="B178" s="121" t="s">
        <v>165</v>
      </c>
      <c r="C178" s="68">
        <v>992</v>
      </c>
      <c r="D178" s="69" t="s">
        <v>67</v>
      </c>
      <c r="E178" s="69" t="s">
        <v>37</v>
      </c>
      <c r="F178" s="69" t="s">
        <v>166</v>
      </c>
      <c r="G178" s="69"/>
      <c r="H178" s="113">
        <f>H179</f>
        <v>0</v>
      </c>
      <c r="I178" s="40"/>
      <c r="J178" s="40"/>
    </row>
    <row r="179" spans="1:10" s="37" customFormat="1" ht="42" customHeight="1" hidden="1">
      <c r="A179" s="67"/>
      <c r="B179" s="68" t="s">
        <v>134</v>
      </c>
      <c r="C179" s="68">
        <v>992</v>
      </c>
      <c r="D179" s="69" t="s">
        <v>67</v>
      </c>
      <c r="E179" s="69" t="s">
        <v>37</v>
      </c>
      <c r="F179" s="69" t="s">
        <v>166</v>
      </c>
      <c r="G179" s="69" t="s">
        <v>133</v>
      </c>
      <c r="H179" s="113">
        <v>0</v>
      </c>
      <c r="I179" s="40"/>
      <c r="J179" s="40"/>
    </row>
    <row r="180" spans="1:10" s="37" customFormat="1" ht="20.25" customHeight="1">
      <c r="A180" s="67"/>
      <c r="B180" s="68" t="s">
        <v>254</v>
      </c>
      <c r="C180" s="68">
        <v>992</v>
      </c>
      <c r="D180" s="69" t="s">
        <v>67</v>
      </c>
      <c r="E180" s="69" t="s">
        <v>37</v>
      </c>
      <c r="F180" s="69" t="s">
        <v>433</v>
      </c>
      <c r="G180" s="69"/>
      <c r="H180" s="113">
        <f>H182+H183</f>
        <v>10332800</v>
      </c>
      <c r="I180" s="40"/>
      <c r="J180" s="40"/>
    </row>
    <row r="181" spans="1:10" s="37" customFormat="1" ht="56.25">
      <c r="A181" s="67"/>
      <c r="B181" s="68" t="s">
        <v>257</v>
      </c>
      <c r="C181" s="68">
        <v>992</v>
      </c>
      <c r="D181" s="69" t="s">
        <v>67</v>
      </c>
      <c r="E181" s="69" t="s">
        <v>37</v>
      </c>
      <c r="F181" s="69" t="s">
        <v>434</v>
      </c>
      <c r="G181" s="69"/>
      <c r="H181" s="113">
        <f>H182</f>
        <v>9972800</v>
      </c>
      <c r="I181" s="40"/>
      <c r="J181" s="40"/>
    </row>
    <row r="182" spans="1:10" s="37" customFormat="1" ht="51" customHeight="1">
      <c r="A182" s="67"/>
      <c r="B182" s="68" t="s">
        <v>472</v>
      </c>
      <c r="C182" s="68">
        <v>992</v>
      </c>
      <c r="D182" s="69" t="s">
        <v>67</v>
      </c>
      <c r="E182" s="69" t="s">
        <v>37</v>
      </c>
      <c r="F182" s="69" t="s">
        <v>434</v>
      </c>
      <c r="G182" s="69" t="s">
        <v>255</v>
      </c>
      <c r="H182" s="113">
        <v>9972800</v>
      </c>
      <c r="I182" s="40"/>
      <c r="J182" s="40"/>
    </row>
    <row r="183" spans="1:10" s="37" customFormat="1" ht="24" customHeight="1" hidden="1">
      <c r="A183" s="67"/>
      <c r="B183" s="48" t="s">
        <v>259</v>
      </c>
      <c r="C183" s="68">
        <v>992</v>
      </c>
      <c r="D183" s="69" t="s">
        <v>67</v>
      </c>
      <c r="E183" s="69" t="s">
        <v>37</v>
      </c>
      <c r="F183" s="69" t="s">
        <v>666</v>
      </c>
      <c r="G183" s="69"/>
      <c r="H183" s="113">
        <f>H184</f>
        <v>360000</v>
      </c>
      <c r="I183" s="40"/>
      <c r="J183" s="40"/>
    </row>
    <row r="184" spans="1:10" s="37" customFormat="1" ht="78.75" customHeight="1">
      <c r="A184" s="67"/>
      <c r="B184" s="141" t="s">
        <v>770</v>
      </c>
      <c r="C184" s="68">
        <v>992</v>
      </c>
      <c r="D184" s="69" t="s">
        <v>67</v>
      </c>
      <c r="E184" s="69" t="s">
        <v>37</v>
      </c>
      <c r="F184" s="69" t="s">
        <v>769</v>
      </c>
      <c r="G184" s="69" t="s">
        <v>255</v>
      </c>
      <c r="H184" s="113">
        <v>360000</v>
      </c>
      <c r="I184" s="40"/>
      <c r="J184" s="40"/>
    </row>
    <row r="185" spans="1:10" s="37" customFormat="1" ht="18.75" customHeight="1">
      <c r="A185" s="73"/>
      <c r="B185" s="68" t="s">
        <v>262</v>
      </c>
      <c r="C185" s="68">
        <v>992</v>
      </c>
      <c r="D185" s="69" t="s">
        <v>67</v>
      </c>
      <c r="E185" s="69" t="s">
        <v>37</v>
      </c>
      <c r="F185" s="69" t="s">
        <v>435</v>
      </c>
      <c r="G185" s="69"/>
      <c r="H185" s="113">
        <f>H186</f>
        <v>2804300</v>
      </c>
      <c r="I185" s="74"/>
      <c r="J185" s="74"/>
    </row>
    <row r="186" spans="1:10" s="37" customFormat="1" ht="53.25" customHeight="1">
      <c r="A186" s="73"/>
      <c r="B186" s="68" t="s">
        <v>257</v>
      </c>
      <c r="C186" s="68">
        <v>992</v>
      </c>
      <c r="D186" s="69" t="s">
        <v>67</v>
      </c>
      <c r="E186" s="69" t="s">
        <v>37</v>
      </c>
      <c r="F186" s="69" t="s">
        <v>436</v>
      </c>
      <c r="G186" s="69"/>
      <c r="H186" s="113">
        <f>H187</f>
        <v>2804300</v>
      </c>
      <c r="I186" s="74"/>
      <c r="J186" s="74"/>
    </row>
    <row r="187" spans="1:10" s="37" customFormat="1" ht="53.25" customHeight="1">
      <c r="A187" s="73"/>
      <c r="B187" s="68" t="s">
        <v>472</v>
      </c>
      <c r="C187" s="68">
        <v>992</v>
      </c>
      <c r="D187" s="69" t="s">
        <v>67</v>
      </c>
      <c r="E187" s="69" t="s">
        <v>37</v>
      </c>
      <c r="F187" s="69" t="s">
        <v>436</v>
      </c>
      <c r="G187" s="69" t="s">
        <v>255</v>
      </c>
      <c r="H187" s="113">
        <v>2804300</v>
      </c>
      <c r="I187" s="74"/>
      <c r="J187" s="74"/>
    </row>
    <row r="188" spans="1:10" s="37" customFormat="1" ht="36.75" customHeight="1">
      <c r="A188" s="67"/>
      <c r="B188" s="135" t="s">
        <v>315</v>
      </c>
      <c r="C188" s="68">
        <v>992</v>
      </c>
      <c r="D188" s="116" t="s">
        <v>67</v>
      </c>
      <c r="E188" s="116" t="s">
        <v>40</v>
      </c>
      <c r="F188" s="116"/>
      <c r="G188" s="116"/>
      <c r="H188" s="142">
        <f>H189</f>
        <v>150000</v>
      </c>
      <c r="I188" s="40"/>
      <c r="J188" s="40"/>
    </row>
    <row r="189" spans="1:10" s="37" customFormat="1" ht="78" customHeight="1">
      <c r="A189" s="67"/>
      <c r="B189" s="68" t="s">
        <v>687</v>
      </c>
      <c r="C189" s="68">
        <v>992</v>
      </c>
      <c r="D189" s="69" t="s">
        <v>67</v>
      </c>
      <c r="E189" s="69" t="s">
        <v>40</v>
      </c>
      <c r="F189" s="69" t="s">
        <v>432</v>
      </c>
      <c r="G189" s="69"/>
      <c r="H189" s="113">
        <f>H191</f>
        <v>150000</v>
      </c>
      <c r="I189" s="40"/>
      <c r="J189" s="40"/>
    </row>
    <row r="190" spans="1:10" s="37" customFormat="1" ht="33" customHeight="1">
      <c r="A190" s="67"/>
      <c r="B190" s="68" t="s">
        <v>317</v>
      </c>
      <c r="C190" s="68">
        <v>992</v>
      </c>
      <c r="D190" s="69" t="s">
        <v>67</v>
      </c>
      <c r="E190" s="69" t="s">
        <v>40</v>
      </c>
      <c r="F190" s="69" t="s">
        <v>455</v>
      </c>
      <c r="G190" s="69"/>
      <c r="H190" s="113">
        <f>H191</f>
        <v>150000</v>
      </c>
      <c r="I190" s="40"/>
      <c r="J190" s="40"/>
    </row>
    <row r="191" spans="1:10" s="37" customFormat="1" ht="36.75" customHeight="1">
      <c r="A191" s="67"/>
      <c r="B191" s="68" t="s">
        <v>317</v>
      </c>
      <c r="C191" s="68">
        <v>992</v>
      </c>
      <c r="D191" s="69" t="s">
        <v>67</v>
      </c>
      <c r="E191" s="69" t="s">
        <v>40</v>
      </c>
      <c r="F191" s="69" t="s">
        <v>626</v>
      </c>
      <c r="G191" s="69"/>
      <c r="H191" s="113">
        <f>H192</f>
        <v>150000</v>
      </c>
      <c r="I191" s="40"/>
      <c r="J191" s="40"/>
    </row>
    <row r="192" spans="1:10" s="37" customFormat="1" ht="54" customHeight="1">
      <c r="A192" s="67"/>
      <c r="B192" s="68" t="s">
        <v>472</v>
      </c>
      <c r="C192" s="68">
        <v>992</v>
      </c>
      <c r="D192" s="69" t="s">
        <v>67</v>
      </c>
      <c r="E192" s="69" t="s">
        <v>40</v>
      </c>
      <c r="F192" s="69" t="s">
        <v>626</v>
      </c>
      <c r="G192" s="69" t="s">
        <v>255</v>
      </c>
      <c r="H192" s="113">
        <v>150000</v>
      </c>
      <c r="I192" s="40"/>
      <c r="J192" s="40"/>
    </row>
    <row r="193" spans="1:10" s="167" customFormat="1" ht="18.75">
      <c r="A193" s="67"/>
      <c r="B193" s="106" t="s">
        <v>397</v>
      </c>
      <c r="C193" s="106">
        <v>992</v>
      </c>
      <c r="D193" s="116" t="s">
        <v>55</v>
      </c>
      <c r="E193" s="116" t="s">
        <v>1</v>
      </c>
      <c r="F193" s="116"/>
      <c r="G193" s="116"/>
      <c r="H193" s="142">
        <f>H194</f>
        <v>1105969.89</v>
      </c>
      <c r="I193" s="40"/>
      <c r="J193" s="40"/>
    </row>
    <row r="194" spans="1:10" s="37" customFormat="1" ht="18.75">
      <c r="A194" s="67"/>
      <c r="B194" s="68" t="s">
        <v>399</v>
      </c>
      <c r="C194" s="68">
        <v>992</v>
      </c>
      <c r="D194" s="69" t="s">
        <v>55</v>
      </c>
      <c r="E194" s="69" t="s">
        <v>52</v>
      </c>
      <c r="F194" s="69"/>
      <c r="G194" s="69"/>
      <c r="H194" s="113">
        <f>H195+H198</f>
        <v>1105969.89</v>
      </c>
      <c r="I194" s="40"/>
      <c r="J194" s="40"/>
    </row>
    <row r="195" spans="1:10" s="37" customFormat="1" ht="34.5" customHeight="1">
      <c r="A195" s="67"/>
      <c r="B195" s="68" t="s">
        <v>688</v>
      </c>
      <c r="C195" s="68">
        <v>992</v>
      </c>
      <c r="D195" s="69" t="s">
        <v>55</v>
      </c>
      <c r="E195" s="69" t="s">
        <v>52</v>
      </c>
      <c r="F195" s="69" t="s">
        <v>437</v>
      </c>
      <c r="G195" s="69"/>
      <c r="H195" s="113">
        <f>H196</f>
        <v>1105969.89</v>
      </c>
      <c r="I195" s="40"/>
      <c r="J195" s="40"/>
    </row>
    <row r="196" spans="1:10" s="37" customFormat="1" ht="74.25" customHeight="1">
      <c r="A196" s="67"/>
      <c r="B196" s="68" t="s">
        <v>689</v>
      </c>
      <c r="C196" s="68">
        <v>992</v>
      </c>
      <c r="D196" s="69" t="s">
        <v>55</v>
      </c>
      <c r="E196" s="69" t="s">
        <v>52</v>
      </c>
      <c r="F196" s="69" t="s">
        <v>622</v>
      </c>
      <c r="G196" s="69"/>
      <c r="H196" s="113">
        <f>H197</f>
        <v>1105969.89</v>
      </c>
      <c r="I196" s="40"/>
      <c r="J196" s="40"/>
    </row>
    <row r="197" spans="1:10" s="37" customFormat="1" ht="36" customHeight="1">
      <c r="A197" s="67"/>
      <c r="B197" s="68" t="s">
        <v>401</v>
      </c>
      <c r="C197" s="68">
        <v>992</v>
      </c>
      <c r="D197" s="69" t="s">
        <v>55</v>
      </c>
      <c r="E197" s="69" t="s">
        <v>52</v>
      </c>
      <c r="F197" s="69" t="s">
        <v>622</v>
      </c>
      <c r="G197" s="69" t="s">
        <v>400</v>
      </c>
      <c r="H197" s="113">
        <v>1105969.89</v>
      </c>
      <c r="I197" s="40"/>
      <c r="J197" s="40"/>
    </row>
    <row r="198" spans="1:10" s="37" customFormat="1" ht="51.75" customHeight="1" hidden="1">
      <c r="A198" s="67"/>
      <c r="B198" s="68" t="s">
        <v>217</v>
      </c>
      <c r="C198" s="68">
        <v>992</v>
      </c>
      <c r="D198" s="69" t="s">
        <v>55</v>
      </c>
      <c r="E198" s="69" t="s">
        <v>52</v>
      </c>
      <c r="F198" s="69" t="s">
        <v>451</v>
      </c>
      <c r="G198" s="69"/>
      <c r="H198" s="113">
        <f>H199</f>
        <v>0</v>
      </c>
      <c r="I198" s="40"/>
      <c r="J198" s="40"/>
    </row>
    <row r="199" spans="1:10" s="37" customFormat="1" ht="38.25" customHeight="1" hidden="1">
      <c r="A199" s="67"/>
      <c r="B199" s="68" t="s">
        <v>218</v>
      </c>
      <c r="C199" s="68">
        <v>992</v>
      </c>
      <c r="D199" s="69" t="s">
        <v>55</v>
      </c>
      <c r="E199" s="69" t="s">
        <v>52</v>
      </c>
      <c r="F199" s="69" t="s">
        <v>445</v>
      </c>
      <c r="G199" s="69"/>
      <c r="H199" s="113">
        <f>H200</f>
        <v>0</v>
      </c>
      <c r="I199" s="40"/>
      <c r="J199" s="40"/>
    </row>
    <row r="200" spans="1:10" s="37" customFormat="1" ht="25.5" customHeight="1" hidden="1">
      <c r="A200" s="67"/>
      <c r="B200" s="68" t="s">
        <v>219</v>
      </c>
      <c r="C200" s="68">
        <v>992</v>
      </c>
      <c r="D200" s="69" t="s">
        <v>55</v>
      </c>
      <c r="E200" s="69" t="s">
        <v>52</v>
      </c>
      <c r="F200" s="69" t="s">
        <v>446</v>
      </c>
      <c r="G200" s="69"/>
      <c r="H200" s="113">
        <f>H201</f>
        <v>0</v>
      </c>
      <c r="I200" s="40"/>
      <c r="J200" s="40"/>
    </row>
    <row r="201" spans="1:10" s="37" customFormat="1" ht="3.75" customHeight="1">
      <c r="A201" s="67"/>
      <c r="B201" s="68" t="s">
        <v>401</v>
      </c>
      <c r="C201" s="68">
        <v>992</v>
      </c>
      <c r="D201" s="69" t="s">
        <v>55</v>
      </c>
      <c r="E201" s="69" t="s">
        <v>52</v>
      </c>
      <c r="F201" s="69" t="s">
        <v>446</v>
      </c>
      <c r="G201" s="69" t="s">
        <v>400</v>
      </c>
      <c r="H201" s="113">
        <v>0</v>
      </c>
      <c r="I201" s="40"/>
      <c r="J201" s="40"/>
    </row>
    <row r="202" spans="1:10" s="37" customFormat="1" ht="18.75" customHeight="1">
      <c r="A202" s="70"/>
      <c r="B202" s="106" t="s">
        <v>69</v>
      </c>
      <c r="C202" s="106">
        <v>992</v>
      </c>
      <c r="D202" s="116" t="s">
        <v>46</v>
      </c>
      <c r="E202" s="116" t="s">
        <v>1</v>
      </c>
      <c r="F202" s="116"/>
      <c r="G202" s="116"/>
      <c r="H202" s="142">
        <f>H203</f>
        <v>100000</v>
      </c>
      <c r="I202" s="40"/>
      <c r="J202" s="40"/>
    </row>
    <row r="203" spans="1:10" s="37" customFormat="1" ht="18.75">
      <c r="A203" s="73"/>
      <c r="B203" s="68" t="s">
        <v>107</v>
      </c>
      <c r="C203" s="68">
        <v>992</v>
      </c>
      <c r="D203" s="69" t="s">
        <v>46</v>
      </c>
      <c r="E203" s="69" t="s">
        <v>37</v>
      </c>
      <c r="F203" s="69"/>
      <c r="G203" s="69"/>
      <c r="H203" s="113">
        <f>H204</f>
        <v>100000</v>
      </c>
      <c r="I203" s="74"/>
      <c r="J203" s="74"/>
    </row>
    <row r="204" spans="1:10" s="37" customFormat="1" ht="34.5" customHeight="1">
      <c r="A204" s="67"/>
      <c r="B204" s="68" t="s">
        <v>690</v>
      </c>
      <c r="C204" s="68">
        <v>992</v>
      </c>
      <c r="D204" s="69" t="s">
        <v>46</v>
      </c>
      <c r="E204" s="69" t="s">
        <v>37</v>
      </c>
      <c r="F204" s="69" t="s">
        <v>439</v>
      </c>
      <c r="G204" s="69"/>
      <c r="H204" s="113">
        <f>H205</f>
        <v>100000</v>
      </c>
      <c r="I204" s="40"/>
      <c r="J204" s="40"/>
    </row>
    <row r="205" spans="1:10" s="37" customFormat="1" ht="36" customHeight="1">
      <c r="A205" s="67"/>
      <c r="B205" s="68" t="s">
        <v>269</v>
      </c>
      <c r="C205" s="68">
        <v>992</v>
      </c>
      <c r="D205" s="69" t="s">
        <v>46</v>
      </c>
      <c r="E205" s="69" t="s">
        <v>37</v>
      </c>
      <c r="F205" s="69" t="s">
        <v>548</v>
      </c>
      <c r="G205" s="69"/>
      <c r="H205" s="113">
        <f>H206</f>
        <v>100000</v>
      </c>
      <c r="I205" s="40"/>
      <c r="J205" s="40"/>
    </row>
    <row r="206" spans="1:10" s="37" customFormat="1" ht="37.5">
      <c r="A206" s="67"/>
      <c r="B206" s="68" t="s">
        <v>269</v>
      </c>
      <c r="C206" s="68">
        <v>992</v>
      </c>
      <c r="D206" s="69" t="s">
        <v>46</v>
      </c>
      <c r="E206" s="69" t="s">
        <v>37</v>
      </c>
      <c r="F206" s="69" t="s">
        <v>461</v>
      </c>
      <c r="G206" s="69"/>
      <c r="H206" s="113">
        <f>H207</f>
        <v>100000</v>
      </c>
      <c r="I206" s="40"/>
      <c r="J206" s="40"/>
    </row>
    <row r="207" spans="1:10" s="37" customFormat="1" ht="54" customHeight="1">
      <c r="A207" s="67"/>
      <c r="B207" s="68" t="s">
        <v>470</v>
      </c>
      <c r="C207" s="68">
        <v>992</v>
      </c>
      <c r="D207" s="69" t="s">
        <v>46</v>
      </c>
      <c r="E207" s="69" t="s">
        <v>37</v>
      </c>
      <c r="F207" s="69" t="s">
        <v>461</v>
      </c>
      <c r="G207" s="69" t="s">
        <v>205</v>
      </c>
      <c r="H207" s="113">
        <v>100000</v>
      </c>
      <c r="I207" s="40"/>
      <c r="J207" s="40"/>
    </row>
    <row r="208" spans="1:2" ht="46.5" customHeight="1">
      <c r="A208" s="77" t="s">
        <v>746</v>
      </c>
      <c r="B208" s="59"/>
    </row>
    <row r="209" spans="1:8" ht="18.75">
      <c r="A209" s="1" t="s">
        <v>744</v>
      </c>
      <c r="B209" s="59"/>
      <c r="H209" s="80"/>
    </row>
    <row r="210" spans="1:8" ht="18.75">
      <c r="A210" s="1" t="s">
        <v>111</v>
      </c>
      <c r="H210" s="153" t="s">
        <v>721</v>
      </c>
    </row>
  </sheetData>
  <sheetProtection/>
  <mergeCells count="14">
    <mergeCell ref="C2:H2"/>
    <mergeCell ref="C6:H6"/>
    <mergeCell ref="C7:H7"/>
    <mergeCell ref="C8:H8"/>
    <mergeCell ref="C1:H1"/>
    <mergeCell ref="B10:H10"/>
    <mergeCell ref="C5:H5"/>
    <mergeCell ref="C9:H9"/>
    <mergeCell ref="C4:H4"/>
    <mergeCell ref="A12:A13"/>
    <mergeCell ref="B12:B13"/>
    <mergeCell ref="D12:G12"/>
    <mergeCell ref="H12:H13"/>
    <mergeCell ref="C3:H3"/>
  </mergeCells>
  <printOptions horizontalCentered="1"/>
  <pageMargins left="0" right="0.3937007874015748" top="0.3937007874015748" bottom="0.3937007874015748" header="0.31496062992125984" footer="0.31496062992125984"/>
  <pageSetup fitToHeight="10" horizontalDpi="600" verticalDpi="600" orientation="portrait" paperSize="9" scale="70" r:id="rId1"/>
  <headerFooter differentFirst="1" alignWithMargins="0">
    <oddHeader>&amp;C&amp;P</oddHeader>
    <firstHeader>&amp;C&amp;P</firstHeader>
  </headerFooter>
  <rowBreaks count="2" manualBreakCount="2">
    <brk id="139" max="7" man="1"/>
    <brk id="18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view="pageLayout" zoomScaleNormal="85" zoomScaleSheetLayoutView="85" workbookViewId="0" topLeftCell="A6">
      <selection activeCell="C20" sqref="C20"/>
    </sheetView>
  </sheetViews>
  <sheetFormatPr defaultColWidth="9.140625" defaultRowHeight="12.75"/>
  <cols>
    <col min="1" max="1" width="33.57421875" style="14" customWidth="1"/>
    <col min="2" max="2" width="44.00390625" style="14" customWidth="1"/>
    <col min="3" max="3" width="22.140625" style="14" customWidth="1"/>
    <col min="4" max="4" width="15.421875" style="14" bestFit="1" customWidth="1"/>
    <col min="5" max="16384" width="9.140625" style="14" customWidth="1"/>
  </cols>
  <sheetData>
    <row r="1" spans="2:3" ht="18.75">
      <c r="B1" s="333" t="s">
        <v>671</v>
      </c>
      <c r="C1" s="334"/>
    </row>
    <row r="2" spans="2:3" ht="18.75">
      <c r="B2" s="333" t="s">
        <v>722</v>
      </c>
      <c r="C2" s="334"/>
    </row>
    <row r="3" spans="2:3" ht="18.75">
      <c r="B3" s="333" t="s">
        <v>501</v>
      </c>
      <c r="C3" s="334"/>
    </row>
    <row r="4" spans="2:3" ht="18.75">
      <c r="B4" s="333" t="s">
        <v>115</v>
      </c>
      <c r="C4" s="334"/>
    </row>
    <row r="5" spans="2:3" ht="16.5" customHeight="1">
      <c r="B5" s="335" t="s">
        <v>743</v>
      </c>
      <c r="C5" s="336"/>
    </row>
    <row r="6" spans="2:3" ht="18" customHeight="1">
      <c r="B6" s="333" t="s">
        <v>595</v>
      </c>
      <c r="C6" s="334"/>
    </row>
    <row r="7" spans="2:3" ht="21" customHeight="1">
      <c r="B7" s="333" t="s">
        <v>501</v>
      </c>
      <c r="C7" s="334"/>
    </row>
    <row r="8" spans="2:3" ht="21" customHeight="1">
      <c r="B8" s="333" t="s">
        <v>115</v>
      </c>
      <c r="C8" s="334"/>
    </row>
    <row r="9" spans="2:3" ht="18" customHeight="1">
      <c r="B9" s="335" t="s">
        <v>762</v>
      </c>
      <c r="C9" s="336"/>
    </row>
    <row r="10" spans="1:3" ht="80.25" customHeight="1">
      <c r="A10" s="339" t="s">
        <v>702</v>
      </c>
      <c r="B10" s="340"/>
      <c r="C10" s="340"/>
    </row>
    <row r="11" spans="1:3" ht="15.75" customHeight="1">
      <c r="A11" s="315"/>
      <c r="B11" s="159"/>
      <c r="C11" s="159"/>
    </row>
    <row r="12" spans="1:3" s="16" customFormat="1" ht="143.25" customHeight="1">
      <c r="A12" s="362" t="s">
        <v>6</v>
      </c>
      <c r="B12" s="362" t="s">
        <v>393</v>
      </c>
      <c r="C12" s="362" t="s">
        <v>108</v>
      </c>
    </row>
    <row r="13" spans="1:3" s="16" customFormat="1" ht="9.75" customHeight="1" hidden="1">
      <c r="A13" s="362"/>
      <c r="B13" s="362"/>
      <c r="C13" s="362"/>
    </row>
    <row r="14" spans="1:4" s="16" customFormat="1" ht="35.25" customHeight="1">
      <c r="A14" s="95" t="s">
        <v>169</v>
      </c>
      <c r="B14" s="102" t="s">
        <v>170</v>
      </c>
      <c r="C14" s="103">
        <f>C18+C15</f>
        <v>6200733.539999999</v>
      </c>
      <c r="D14" s="134"/>
    </row>
    <row r="15" spans="1:4" s="16" customFormat="1" ht="35.25" customHeight="1">
      <c r="A15" s="95" t="s">
        <v>752</v>
      </c>
      <c r="B15" s="319" t="s">
        <v>753</v>
      </c>
      <c r="C15" s="321">
        <f>C16</f>
        <v>2200000</v>
      </c>
      <c r="D15" s="134"/>
    </row>
    <row r="16" spans="1:4" s="16" customFormat="1" ht="35.25" customHeight="1">
      <c r="A16" s="95" t="s">
        <v>754</v>
      </c>
      <c r="B16" s="320" t="s">
        <v>755</v>
      </c>
      <c r="C16" s="322">
        <f>C17</f>
        <v>2200000</v>
      </c>
      <c r="D16" s="134"/>
    </row>
    <row r="17" spans="1:4" s="16" customFormat="1" ht="35.25" customHeight="1">
      <c r="A17" s="95" t="s">
        <v>756</v>
      </c>
      <c r="B17" s="320" t="s">
        <v>757</v>
      </c>
      <c r="C17" s="322">
        <v>2200000</v>
      </c>
      <c r="D17" s="134"/>
    </row>
    <row r="18" spans="1:3" s="16" customFormat="1" ht="49.5" customHeight="1">
      <c r="A18" s="95" t="s">
        <v>171</v>
      </c>
      <c r="B18" s="102" t="s">
        <v>172</v>
      </c>
      <c r="C18" s="103">
        <f>SUM(C22,C26)</f>
        <v>4000733.539999999</v>
      </c>
    </row>
    <row r="19" spans="1:3" s="16" customFormat="1" ht="48" customHeight="1">
      <c r="A19" s="27" t="s">
        <v>173</v>
      </c>
      <c r="B19" s="104" t="s">
        <v>174</v>
      </c>
      <c r="C19" s="103">
        <f>C20</f>
        <v>-39442675</v>
      </c>
    </row>
    <row r="20" spans="1:3" s="16" customFormat="1" ht="36.75" customHeight="1">
      <c r="A20" s="45" t="s">
        <v>175</v>
      </c>
      <c r="B20" s="104" t="s">
        <v>176</v>
      </c>
      <c r="C20" s="105">
        <f>C21</f>
        <v>-39442675</v>
      </c>
    </row>
    <row r="21" spans="1:3" s="16" customFormat="1" ht="36.75" customHeight="1">
      <c r="A21" s="45" t="s">
        <v>177</v>
      </c>
      <c r="B21" s="104" t="s">
        <v>178</v>
      </c>
      <c r="C21" s="105">
        <f>C22</f>
        <v>-39442675</v>
      </c>
    </row>
    <row r="22" spans="1:4" s="16" customFormat="1" ht="42" customHeight="1">
      <c r="A22" s="45" t="s">
        <v>112</v>
      </c>
      <c r="B22" s="104" t="s">
        <v>113</v>
      </c>
      <c r="C22" s="105">
        <f>-('№1'!C43+'№7'!C23)</f>
        <v>-39442675</v>
      </c>
      <c r="D22" s="134"/>
    </row>
    <row r="23" spans="1:3" s="16" customFormat="1" ht="43.5" customHeight="1">
      <c r="A23" s="95" t="s">
        <v>179</v>
      </c>
      <c r="B23" s="102" t="s">
        <v>180</v>
      </c>
      <c r="C23" s="105">
        <f>C24</f>
        <v>43443408.54</v>
      </c>
    </row>
    <row r="24" spans="1:3" ht="40.5" customHeight="1">
      <c r="A24" s="45" t="s">
        <v>181</v>
      </c>
      <c r="B24" s="104" t="s">
        <v>182</v>
      </c>
      <c r="C24" s="105">
        <f>C25</f>
        <v>43443408.54</v>
      </c>
    </row>
    <row r="25" spans="1:3" ht="42" customHeight="1">
      <c r="A25" s="45" t="s">
        <v>183</v>
      </c>
      <c r="B25" s="104" t="s">
        <v>184</v>
      </c>
      <c r="C25" s="105">
        <f>C26</f>
        <v>43443408.54</v>
      </c>
    </row>
    <row r="26" spans="1:3" ht="24.75" customHeight="1">
      <c r="A26" s="45" t="s">
        <v>185</v>
      </c>
      <c r="B26" s="104" t="s">
        <v>114</v>
      </c>
      <c r="C26" s="105">
        <f>'№5'!H16+'№7'!C24-'№1'!C47</f>
        <v>43443408.54</v>
      </c>
    </row>
    <row r="27" ht="11.25" customHeight="1"/>
    <row r="28" spans="1:3" ht="63" customHeight="1">
      <c r="A28" s="363" t="s">
        <v>747</v>
      </c>
      <c r="B28" s="363"/>
      <c r="C28" s="4"/>
    </row>
    <row r="29" spans="1:3" ht="17.25" customHeight="1">
      <c r="A29" s="1" t="s">
        <v>111</v>
      </c>
      <c r="B29" s="13"/>
      <c r="C29" s="4" t="s">
        <v>721</v>
      </c>
    </row>
    <row r="30" spans="1:3" ht="18.75" hidden="1">
      <c r="A30" s="1"/>
      <c r="B30" s="13"/>
      <c r="C30" s="4"/>
    </row>
  </sheetData>
  <sheetProtection/>
  <mergeCells count="14">
    <mergeCell ref="A10:C10"/>
    <mergeCell ref="B6:C6"/>
    <mergeCell ref="B7:C7"/>
    <mergeCell ref="B8:C8"/>
    <mergeCell ref="B9:C9"/>
    <mergeCell ref="A12:A13"/>
    <mergeCell ref="B12:B13"/>
    <mergeCell ref="C12:C13"/>
    <mergeCell ref="A28:B28"/>
    <mergeCell ref="B1:C1"/>
    <mergeCell ref="B2:C2"/>
    <mergeCell ref="B3:C3"/>
    <mergeCell ref="B4:C4"/>
    <mergeCell ref="B5:C5"/>
  </mergeCells>
  <printOptions/>
  <pageMargins left="1.1811023622047245" right="0.5905511811023623" top="0.7480314960629921" bottom="0.7874015748031497" header="0" footer="0"/>
  <pageSetup horizontalDpi="600" verticalDpi="600" orientation="portrait" paperSize="9" scale="82" r:id="rId1"/>
  <rowBreaks count="1" manualBreakCount="1">
    <brk id="3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view="pageBreakPreview" zoomScaleSheetLayoutView="100" zoomScalePageLayoutView="0" workbookViewId="0" topLeftCell="A13">
      <selection activeCell="C26" sqref="C26"/>
    </sheetView>
  </sheetViews>
  <sheetFormatPr defaultColWidth="9.140625" defaultRowHeight="12.75"/>
  <cols>
    <col min="1" max="1" width="5.7109375" style="13" customWidth="1"/>
    <col min="2" max="2" width="66.7109375" style="13" customWidth="1"/>
    <col min="3" max="3" width="19.28125" style="13" customWidth="1"/>
    <col min="4" max="16384" width="9.140625" style="13" customWidth="1"/>
  </cols>
  <sheetData>
    <row r="1" spans="2:3" ht="16.5">
      <c r="B1" s="364" t="s">
        <v>672</v>
      </c>
      <c r="C1" s="364"/>
    </row>
    <row r="2" spans="2:3" ht="16.5">
      <c r="B2" s="364" t="s">
        <v>763</v>
      </c>
      <c r="C2" s="364"/>
    </row>
    <row r="3" spans="2:3" ht="16.5">
      <c r="B3" s="364" t="s">
        <v>502</v>
      </c>
      <c r="C3" s="364"/>
    </row>
    <row r="4" spans="2:3" ht="16.5">
      <c r="B4" s="364" t="s">
        <v>116</v>
      </c>
      <c r="C4" s="364"/>
    </row>
    <row r="5" spans="1:4" ht="18.75">
      <c r="A5" s="1"/>
      <c r="B5" s="365" t="s">
        <v>764</v>
      </c>
      <c r="C5" s="365"/>
      <c r="D5" s="3"/>
    </row>
    <row r="6" spans="2:3" ht="16.5">
      <c r="B6" s="364" t="s">
        <v>765</v>
      </c>
      <c r="C6" s="364"/>
    </row>
    <row r="7" spans="2:3" ht="16.5">
      <c r="B7" s="364" t="s">
        <v>502</v>
      </c>
      <c r="C7" s="364"/>
    </row>
    <row r="8" spans="2:3" ht="16.5">
      <c r="B8" s="364" t="s">
        <v>116</v>
      </c>
      <c r="C8" s="364"/>
    </row>
    <row r="9" spans="1:4" ht="18.75">
      <c r="A9" s="1"/>
      <c r="B9" s="365" t="s">
        <v>766</v>
      </c>
      <c r="C9" s="365"/>
      <c r="D9" s="3"/>
    </row>
    <row r="10" spans="1:4" ht="18.75">
      <c r="A10" s="1"/>
      <c r="B10" s="317"/>
      <c r="C10" s="318"/>
      <c r="D10" s="3"/>
    </row>
    <row r="11" spans="1:4" ht="18.75">
      <c r="A11" s="1"/>
      <c r="B11" s="317"/>
      <c r="C11" s="318"/>
      <c r="D11" s="3"/>
    </row>
    <row r="12" spans="1:4" ht="18.75">
      <c r="A12" s="1"/>
      <c r="B12" s="317"/>
      <c r="C12" s="318"/>
      <c r="D12" s="3"/>
    </row>
    <row r="13" spans="1:3" ht="57" customHeight="1">
      <c r="A13" s="368" t="s">
        <v>704</v>
      </c>
      <c r="B13" s="368"/>
      <c r="C13" s="368"/>
    </row>
    <row r="14" spans="1:3" s="26" customFormat="1" ht="18.75">
      <c r="A14" s="10"/>
      <c r="B14" s="9"/>
      <c r="C14" s="160" t="s">
        <v>758</v>
      </c>
    </row>
    <row r="15" spans="1:3" s="24" customFormat="1" ht="18.75" customHeight="1">
      <c r="A15" s="366" t="s">
        <v>30</v>
      </c>
      <c r="B15" s="369" t="s">
        <v>613</v>
      </c>
      <c r="C15" s="366" t="s">
        <v>394</v>
      </c>
    </row>
    <row r="16" spans="1:7" s="24" customFormat="1" ht="37.5" customHeight="1">
      <c r="A16" s="367"/>
      <c r="B16" s="370"/>
      <c r="C16" s="367"/>
      <c r="G16" s="25"/>
    </row>
    <row r="17" spans="1:3" ht="37.5">
      <c r="A17" s="43">
        <v>1</v>
      </c>
      <c r="B17" s="44" t="s">
        <v>617</v>
      </c>
      <c r="C17" s="162">
        <v>0</v>
      </c>
    </row>
    <row r="18" spans="1:3" ht="18.75">
      <c r="A18" s="43"/>
      <c r="B18" s="44" t="s">
        <v>283</v>
      </c>
      <c r="C18" s="162"/>
    </row>
    <row r="19" spans="1:3" ht="18.75">
      <c r="A19" s="43"/>
      <c r="B19" s="44" t="s">
        <v>386</v>
      </c>
      <c r="C19" s="162">
        <v>0</v>
      </c>
    </row>
    <row r="20" spans="1:3" ht="18.75">
      <c r="A20" s="43"/>
      <c r="B20" s="44" t="s">
        <v>387</v>
      </c>
      <c r="C20" s="162">
        <v>0</v>
      </c>
    </row>
    <row r="21" spans="1:3" ht="75">
      <c r="A21" s="43">
        <v>2</v>
      </c>
      <c r="B21" s="44" t="s">
        <v>516</v>
      </c>
      <c r="C21" s="169">
        <f>C23</f>
        <v>2200000</v>
      </c>
    </row>
    <row r="22" spans="1:3" ht="18.75">
      <c r="A22" s="43"/>
      <c r="B22" s="44" t="s">
        <v>283</v>
      </c>
      <c r="C22" s="169"/>
    </row>
    <row r="23" spans="1:3" ht="18.75">
      <c r="A23" s="43"/>
      <c r="B23" s="44" t="s">
        <v>386</v>
      </c>
      <c r="C23" s="169">
        <v>2200000</v>
      </c>
    </row>
    <row r="24" spans="1:3" ht="18.75">
      <c r="A24" s="43"/>
      <c r="B24" s="44" t="s">
        <v>387</v>
      </c>
      <c r="C24" s="169">
        <v>0</v>
      </c>
    </row>
    <row r="25" spans="1:3" ht="41.25" customHeight="1">
      <c r="A25" s="2">
        <v>3</v>
      </c>
      <c r="B25" s="161" t="s">
        <v>517</v>
      </c>
      <c r="C25" s="163">
        <v>0</v>
      </c>
    </row>
    <row r="26" spans="1:3" ht="18.75">
      <c r="A26" s="2"/>
      <c r="B26" s="161" t="s">
        <v>283</v>
      </c>
      <c r="C26" s="163"/>
    </row>
    <row r="27" spans="1:3" ht="18.75">
      <c r="A27" s="2"/>
      <c r="B27" s="161" t="s">
        <v>386</v>
      </c>
      <c r="C27" s="163">
        <v>0</v>
      </c>
    </row>
    <row r="28" spans="1:3" ht="18.75">
      <c r="A28" s="2"/>
      <c r="B28" s="161" t="s">
        <v>387</v>
      </c>
      <c r="C28" s="163">
        <v>0</v>
      </c>
    </row>
    <row r="29" spans="1:3" ht="18.75">
      <c r="A29" s="2"/>
      <c r="B29" s="161"/>
      <c r="C29" s="12"/>
    </row>
    <row r="30" spans="1:3" ht="18.75">
      <c r="A30" s="2"/>
      <c r="B30" s="10"/>
      <c r="C30" s="11"/>
    </row>
    <row r="31" spans="1:3" ht="18.75">
      <c r="A31" s="77" t="s">
        <v>310</v>
      </c>
      <c r="B31" s="1"/>
      <c r="C31" s="1"/>
    </row>
    <row r="32" spans="1:3" ht="18.75">
      <c r="A32" s="1" t="s">
        <v>493</v>
      </c>
      <c r="B32" s="1"/>
      <c r="C32" s="4"/>
    </row>
    <row r="33" spans="1:3" ht="18.75">
      <c r="A33" s="1" t="s">
        <v>111</v>
      </c>
      <c r="C33" s="4" t="s">
        <v>721</v>
      </c>
    </row>
  </sheetData>
  <sheetProtection/>
  <mergeCells count="13">
    <mergeCell ref="A13:C13"/>
    <mergeCell ref="A15:A16"/>
    <mergeCell ref="B15:B16"/>
    <mergeCell ref="B1:C1"/>
    <mergeCell ref="B2:C2"/>
    <mergeCell ref="B3:C3"/>
    <mergeCell ref="B4:C4"/>
    <mergeCell ref="B5:C5"/>
    <mergeCell ref="C15:C16"/>
    <mergeCell ref="B6:C6"/>
    <mergeCell ref="B7:C7"/>
    <mergeCell ref="B8:C8"/>
    <mergeCell ref="B9:C9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93"/>
  <sheetViews>
    <sheetView view="pageBreakPreview" zoomScale="70" zoomScaleSheetLayoutView="70" zoomScalePageLayoutView="0" workbookViewId="0" topLeftCell="A7">
      <selection activeCell="G21" sqref="G21"/>
    </sheetView>
  </sheetViews>
  <sheetFormatPr defaultColWidth="9.140625" defaultRowHeight="12.75"/>
  <cols>
    <col min="1" max="1" width="5.7109375" style="13" customWidth="1"/>
    <col min="2" max="2" width="19.57421875" style="13" customWidth="1"/>
    <col min="3" max="3" width="18.00390625" style="13" customWidth="1"/>
    <col min="4" max="4" width="14.140625" style="13" customWidth="1"/>
    <col min="5" max="5" width="18.140625" style="13" customWidth="1"/>
    <col min="6" max="6" width="21.28125" style="13" customWidth="1"/>
    <col min="7" max="7" width="19.421875" style="13" customWidth="1"/>
    <col min="8" max="16384" width="9.140625" style="13" customWidth="1"/>
  </cols>
  <sheetData>
    <row r="1" spans="1:12" ht="18.75">
      <c r="A1" s="1"/>
      <c r="B1" s="1"/>
      <c r="C1" s="1"/>
      <c r="D1" s="1"/>
      <c r="E1" s="1"/>
      <c r="F1" s="343" t="s">
        <v>673</v>
      </c>
      <c r="G1" s="343"/>
      <c r="H1" s="343"/>
      <c r="I1" s="343"/>
      <c r="J1" s="343"/>
      <c r="K1" s="343"/>
      <c r="L1" s="343"/>
    </row>
    <row r="2" spans="1:12" ht="18.75">
      <c r="A2" s="1"/>
      <c r="B2" s="1"/>
      <c r="C2" s="1"/>
      <c r="D2" s="1"/>
      <c r="E2" s="1"/>
      <c r="F2" s="343" t="s">
        <v>480</v>
      </c>
      <c r="G2" s="343"/>
      <c r="H2" s="343"/>
      <c r="I2" s="343"/>
      <c r="J2" s="343"/>
      <c r="K2" s="343"/>
      <c r="L2" s="343"/>
    </row>
    <row r="3" spans="1:12" ht="18.75">
      <c r="A3" s="1"/>
      <c r="B3" s="1"/>
      <c r="C3" s="1"/>
      <c r="D3" s="1"/>
      <c r="E3" s="1"/>
      <c r="F3" s="343" t="s">
        <v>503</v>
      </c>
      <c r="G3" s="343"/>
      <c r="H3" s="343"/>
      <c r="I3" s="343"/>
      <c r="J3" s="343"/>
      <c r="K3" s="343"/>
      <c r="L3" s="343"/>
    </row>
    <row r="4" spans="1:12" ht="18.75">
      <c r="A4" s="1"/>
      <c r="B4" s="1"/>
      <c r="C4" s="1"/>
      <c r="D4" s="1"/>
      <c r="E4" s="1"/>
      <c r="F4" s="343" t="s">
        <v>111</v>
      </c>
      <c r="G4" s="343"/>
      <c r="H4" s="343"/>
      <c r="I4" s="343"/>
      <c r="J4" s="343"/>
      <c r="K4" s="343"/>
      <c r="L4" s="343"/>
    </row>
    <row r="5" spans="1:12" ht="18.75" customHeight="1">
      <c r="A5" s="1"/>
      <c r="B5" s="1"/>
      <c r="C5" s="1"/>
      <c r="D5" s="1"/>
      <c r="E5" s="1"/>
      <c r="F5" s="343" t="s">
        <v>705</v>
      </c>
      <c r="G5" s="343"/>
      <c r="H5" s="343"/>
      <c r="I5" s="343"/>
      <c r="J5" s="343"/>
      <c r="K5" s="343"/>
      <c r="L5" s="343"/>
    </row>
    <row r="6" spans="1:12" ht="57" customHeight="1">
      <c r="A6" s="368" t="s">
        <v>712</v>
      </c>
      <c r="B6" s="368"/>
      <c r="C6" s="368"/>
      <c r="D6" s="368"/>
      <c r="E6" s="368"/>
      <c r="F6" s="368"/>
      <c r="G6" s="368"/>
      <c r="H6" s="1"/>
      <c r="I6" s="1"/>
      <c r="J6" s="1"/>
      <c r="K6" s="1"/>
      <c r="L6" s="1"/>
    </row>
    <row r="7" spans="1:12" s="26" customFormat="1" ht="76.5" customHeight="1">
      <c r="A7" s="374" t="s">
        <v>706</v>
      </c>
      <c r="B7" s="374"/>
      <c r="C7" s="374"/>
      <c r="D7" s="374"/>
      <c r="E7" s="374"/>
      <c r="F7" s="374"/>
      <c r="G7" s="374"/>
      <c r="H7" s="250"/>
      <c r="I7" s="250"/>
      <c r="J7" s="250"/>
      <c r="K7" s="250"/>
      <c r="L7" s="250"/>
    </row>
    <row r="8" spans="1:12" s="26" customFormat="1" ht="18.75">
      <c r="A8" s="46"/>
      <c r="B8" s="46"/>
      <c r="C8" s="46"/>
      <c r="D8" s="46"/>
      <c r="E8" s="46"/>
      <c r="F8" s="46"/>
      <c r="G8" s="47"/>
      <c r="H8" s="250"/>
      <c r="I8" s="250"/>
      <c r="J8" s="250"/>
      <c r="K8" s="250"/>
      <c r="L8" s="250"/>
    </row>
    <row r="9" spans="1:12" s="26" customFormat="1" ht="75">
      <c r="A9" s="164" t="s">
        <v>30</v>
      </c>
      <c r="B9" s="164" t="s">
        <v>388</v>
      </c>
      <c r="C9" s="164" t="s">
        <v>618</v>
      </c>
      <c r="D9" s="164" t="s">
        <v>389</v>
      </c>
      <c r="E9" s="375" t="s">
        <v>614</v>
      </c>
      <c r="F9" s="375"/>
      <c r="G9" s="375"/>
      <c r="H9" s="250"/>
      <c r="I9" s="250"/>
      <c r="J9" s="250"/>
      <c r="K9" s="250"/>
      <c r="L9" s="250"/>
    </row>
    <row r="10" spans="1:12" s="26" customFormat="1" ht="177.75" customHeight="1">
      <c r="A10" s="165"/>
      <c r="B10" s="165"/>
      <c r="C10" s="165"/>
      <c r="D10" s="164"/>
      <c r="E10" s="164" t="s">
        <v>619</v>
      </c>
      <c r="F10" s="164" t="s">
        <v>616</v>
      </c>
      <c r="G10" s="166" t="s">
        <v>390</v>
      </c>
      <c r="H10" s="250"/>
      <c r="I10" s="250"/>
      <c r="J10" s="250"/>
      <c r="K10" s="250"/>
      <c r="L10" s="250"/>
    </row>
    <row r="11" spans="1:12" s="26" customFormat="1" ht="18.75">
      <c r="A11" s="165" t="s">
        <v>391</v>
      </c>
      <c r="B11" s="165" t="s">
        <v>391</v>
      </c>
      <c r="C11" s="165" t="s">
        <v>391</v>
      </c>
      <c r="D11" s="165" t="s">
        <v>391</v>
      </c>
      <c r="E11" s="165" t="s">
        <v>391</v>
      </c>
      <c r="F11" s="165" t="s">
        <v>391</v>
      </c>
      <c r="G11" s="165" t="s">
        <v>391</v>
      </c>
      <c r="H11" s="250"/>
      <c r="I11" s="250"/>
      <c r="J11" s="250"/>
      <c r="K11" s="250"/>
      <c r="L11" s="250"/>
    </row>
    <row r="12" spans="1:12" ht="18.75">
      <c r="A12" s="27"/>
      <c r="B12" s="27"/>
      <c r="C12" s="27"/>
      <c r="D12" s="27"/>
      <c r="E12" s="27"/>
      <c r="F12" s="28"/>
      <c r="G12" s="27"/>
      <c r="H12" s="1"/>
      <c r="I12" s="1"/>
      <c r="J12" s="1"/>
      <c r="K12" s="1"/>
      <c r="L12" s="1"/>
    </row>
    <row r="13" spans="1:12" ht="61.5" customHeight="1">
      <c r="A13" s="374" t="s">
        <v>713</v>
      </c>
      <c r="B13" s="374"/>
      <c r="C13" s="374"/>
      <c r="D13" s="374"/>
      <c r="E13" s="374"/>
      <c r="F13" s="374"/>
      <c r="G13" s="374"/>
      <c r="H13" s="1"/>
      <c r="I13" s="1"/>
      <c r="J13" s="1"/>
      <c r="K13" s="1"/>
      <c r="L13" s="1"/>
    </row>
    <row r="14" spans="1:12" ht="18.75">
      <c r="A14" s="46"/>
      <c r="B14" s="46"/>
      <c r="C14" s="46"/>
      <c r="D14" s="46"/>
      <c r="E14" s="46"/>
      <c r="F14" s="46"/>
      <c r="G14" s="47"/>
      <c r="H14" s="1"/>
      <c r="I14" s="1"/>
      <c r="J14" s="1"/>
      <c r="K14" s="1"/>
      <c r="L14" s="1"/>
    </row>
    <row r="15" spans="1:12" ht="65.25" customHeight="1">
      <c r="A15" s="376" t="s">
        <v>504</v>
      </c>
      <c r="B15" s="377"/>
      <c r="C15" s="377"/>
      <c r="D15" s="377"/>
      <c r="E15" s="377"/>
      <c r="F15" s="378"/>
      <c r="G15" s="371" t="s">
        <v>392</v>
      </c>
      <c r="H15" s="1"/>
      <c r="I15" s="1"/>
      <c r="J15" s="1"/>
      <c r="K15" s="1"/>
      <c r="L15" s="1"/>
    </row>
    <row r="16" spans="1:12" ht="43.5" customHeight="1">
      <c r="A16" s="379"/>
      <c r="B16" s="380"/>
      <c r="C16" s="380"/>
      <c r="D16" s="380"/>
      <c r="E16" s="380"/>
      <c r="F16" s="381"/>
      <c r="G16" s="372"/>
      <c r="H16" s="1"/>
      <c r="I16" s="1"/>
      <c r="J16" s="1"/>
      <c r="K16" s="1"/>
      <c r="L16" s="1"/>
    </row>
    <row r="17" spans="1:12" ht="61.5" customHeight="1">
      <c r="A17" s="373" t="s">
        <v>615</v>
      </c>
      <c r="B17" s="373"/>
      <c r="C17" s="373"/>
      <c r="D17" s="373"/>
      <c r="E17" s="373"/>
      <c r="F17" s="373"/>
      <c r="G17" s="27" t="s">
        <v>391</v>
      </c>
      <c r="H17" s="1"/>
      <c r="I17" s="1"/>
      <c r="J17" s="1"/>
      <c r="K17" s="1"/>
      <c r="L17" s="1"/>
    </row>
    <row r="18" spans="1:12" ht="51" customHeight="1">
      <c r="A18" s="2"/>
      <c r="B18" s="2"/>
      <c r="C18" s="2"/>
      <c r="D18" s="2"/>
      <c r="E18" s="2"/>
      <c r="F18" s="10"/>
      <c r="G18" s="11"/>
      <c r="H18" s="1"/>
      <c r="I18" s="1"/>
      <c r="J18" s="1"/>
      <c r="K18" s="1"/>
      <c r="L18" s="1"/>
    </row>
    <row r="19" spans="1:12" ht="18.75">
      <c r="A19" s="77" t="s">
        <v>483</v>
      </c>
      <c r="B19" s="77"/>
      <c r="C19" s="77"/>
      <c r="D19" s="77"/>
      <c r="E19" s="77"/>
      <c r="F19" s="1"/>
      <c r="G19" s="1"/>
      <c r="H19" s="1"/>
      <c r="I19" s="1"/>
      <c r="J19" s="1"/>
      <c r="K19" s="1"/>
      <c r="L19" s="1"/>
    </row>
    <row r="20" spans="1:12" ht="18.75">
      <c r="A20" s="1" t="s">
        <v>503</v>
      </c>
      <c r="B20" s="1"/>
      <c r="C20" s="1"/>
      <c r="D20" s="1"/>
      <c r="E20" s="1"/>
      <c r="F20" s="1"/>
      <c r="G20" s="4"/>
      <c r="H20" s="1"/>
      <c r="I20" s="1"/>
      <c r="J20" s="1"/>
      <c r="K20" s="1"/>
      <c r="L20" s="1"/>
    </row>
    <row r="21" spans="1:12" ht="18.75">
      <c r="A21" s="1" t="s">
        <v>111</v>
      </c>
      <c r="B21" s="1"/>
      <c r="C21" s="1"/>
      <c r="D21" s="1"/>
      <c r="E21" s="1"/>
      <c r="F21" s="1"/>
      <c r="G21" s="4" t="s">
        <v>721</v>
      </c>
      <c r="H21" s="1"/>
      <c r="I21" s="1"/>
      <c r="J21" s="1"/>
      <c r="K21" s="1"/>
      <c r="L21" s="1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sheetProtection/>
  <mergeCells count="12">
    <mergeCell ref="F1:L1"/>
    <mergeCell ref="F2:L2"/>
    <mergeCell ref="F3:L3"/>
    <mergeCell ref="F4:L4"/>
    <mergeCell ref="F5:L5"/>
    <mergeCell ref="A6:G6"/>
    <mergeCell ref="G15:G16"/>
    <mergeCell ref="A17:F17"/>
    <mergeCell ref="A7:G7"/>
    <mergeCell ref="A13:G13"/>
    <mergeCell ref="E9:G9"/>
    <mergeCell ref="A15:F16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scale="6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2023-09-29T06:24:39Z</cp:lastPrinted>
  <dcterms:created xsi:type="dcterms:W3CDTF">1996-10-08T23:32:33Z</dcterms:created>
  <dcterms:modified xsi:type="dcterms:W3CDTF">2023-10-02T10:58:02Z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